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P17" i="1"/>
  <c r="P19" i="1" s="1"/>
  <c r="L17" i="1"/>
  <c r="K17" i="1"/>
  <c r="I17" i="1"/>
  <c r="H17" i="1"/>
  <c r="G17" i="1"/>
  <c r="F17" i="1"/>
  <c r="O17" i="1"/>
  <c r="O19" i="1" s="1"/>
  <c r="J17" i="1"/>
  <c r="T17" i="1"/>
  <c r="T19" i="1" s="1"/>
  <c r="S17" i="1"/>
  <c r="S19" i="1" s="1"/>
  <c r="N19" i="1" l="1"/>
  <c r="L19" i="1"/>
  <c r="L24" i="1" s="1"/>
  <c r="L29" i="1" s="1"/>
  <c r="K19" i="1"/>
  <c r="K24" i="1" s="1"/>
  <c r="K29" i="1" s="1"/>
  <c r="S24" i="1"/>
  <c r="S29" i="1" s="1"/>
  <c r="N24" i="1"/>
  <c r="N29" i="1" s="1"/>
  <c r="P24" i="1"/>
  <c r="P29" i="1" s="1"/>
  <c r="T24" i="1"/>
  <c r="T29" i="1" s="1"/>
  <c r="Q19" i="1"/>
  <c r="Q24" i="1" s="1"/>
  <c r="Q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<sst xmlns="http://schemas.openxmlformats.org/spreadsheetml/2006/main" count="92" uniqueCount="78">
  <si>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</si>
  <si>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</si>
  <si>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</si>
  <si>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</si>
  <si>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</si>
  <si>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</si>
  <si>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</si>
  <si>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</si>
  <si>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</si>
  <si>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</si>
  <si>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</si>
  <si>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</si>
  <si>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</si>
  <si>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</si>
  <si>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</si>
  <si>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</si>
  <si>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</si>
  <si>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</si>
  <si>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</si>
  <si>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</si>
  <si>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</si>
  <si>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</si>
  <si>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</si>
  <si>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</si>
  <si>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</si>
  <si>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</si>
  <si>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</si>
  <si>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</si>
  <si>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</si>
  <si>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</si>
  <si>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</si>
  <si>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</si>
  <si>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</si>
  <si>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</si>
  <si>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</si>
  <si>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</si>
  <si>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</si>
  <si>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</si>
  <si>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</si>
  <si>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</si>
  <si>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</si>
  <si>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</si>
  <si>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</si>
  <si>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</si>
  <si>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</si>
  <si>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</si>
  <si>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</si>
  <si>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</si>
  <si>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</si>
  <si>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</si>
  <si>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</si>
  <si>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</si>
  <si>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</si>
  <si>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</si>
  <si>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</si>
  <si>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</si>
  <si>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</si>
  <si>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</si>
  <si>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</si>
  <si>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</si>
  <si>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</si>
  <si>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</si>
  <si>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</si>
  <si>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I/20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</si>
  <si>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</si>
  <si>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</si>
  <si>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</si>
  <si>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</si>
  <si>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</si>
  <si>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</si>
  <si>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Silnice I. Třídy, E</t>
  </si>
  <si>
    <t>-</t>
  </si>
  <si>
    <t>E</t>
  </si>
  <si>
    <t>S</t>
  </si>
  <si>
    <t>2-5090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</si>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</sst>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54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2" fillId="0" borderId="5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39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49" fontId="2" fillId="4" borderId="37" xfId="0" applyNumberFormat="1" applyFont="1" applyFill="1" applyBorder="1" applyAlignment="1">
      <alignment horizontal="left" vertical="center"/>
    </xf>
    <xf numFmtId="49" fontId="2" fillId="4" borderId="51" xfId="0" applyNumberFormat="1" applyFont="1" applyFill="1" applyBorder="1" applyAlignment="1">
      <alignment horizontal="left" vertical="center"/>
    </xf>
    <xf numFmtId="49" fontId="2" fillId="4" borderId="52" xfId="0" applyNumberFormat="1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F8" sqref="F8:U8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42" t="s">
        <v>75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4"/>
      <c r="U2" s="45"/>
    </row>
    <row r="3" spans="2:21" s="3" customFormat="1" ht="24" customHeight="1" thickBot="1" x14ac:dyDescent="0.35">
      <c r="B3" s="118" t="s">
        <v>0</v>
      </c>
      <c r="C3" s="119"/>
      <c r="D3" s="124" t="s">
        <v>63</v>
      </c>
      <c r="E3" s="125"/>
      <c r="F3" s="138" t="s">
        <v>13</v>
      </c>
      <c r="G3" s="139"/>
      <c r="H3" s="139"/>
      <c r="I3" s="119"/>
      <c r="J3" s="146" t="s">
        <v>74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8"/>
    </row>
    <row r="4" spans="2:21" s="3" customFormat="1" ht="24" customHeight="1" x14ac:dyDescent="0.3">
      <c r="B4" s="5" t="s">
        <v>1</v>
      </c>
      <c r="C4" s="6"/>
      <c r="D4" s="126">
        <v>43903</v>
      </c>
      <c r="E4" s="127"/>
      <c r="F4" s="140" t="s">
        <v>14</v>
      </c>
      <c r="G4" s="141"/>
      <c r="H4" s="141"/>
      <c r="I4" s="142"/>
      <c r="J4" s="149" t="s">
        <v>64</v>
      </c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1"/>
    </row>
    <row r="5" spans="2:21" s="3" customFormat="1" ht="24" customHeight="1" x14ac:dyDescent="0.3">
      <c r="B5" s="7" t="s">
        <v>2</v>
      </c>
      <c r="C5" s="8"/>
      <c r="D5" s="49" t="s">
        <v>77</v>
      </c>
      <c r="E5" s="50"/>
      <c r="F5" s="143" t="s">
        <v>15</v>
      </c>
      <c r="G5" s="144"/>
      <c r="H5" s="144"/>
      <c r="I5" s="145"/>
      <c r="J5" s="152" t="s">
        <v>76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4"/>
    </row>
    <row r="6" spans="2:21" s="3" customFormat="1" ht="24" customHeight="1" thickBot="1" x14ac:dyDescent="0.35">
      <c r="B6" s="9" t="s">
        <v>3</v>
      </c>
      <c r="C6" s="10"/>
      <c r="D6" s="46" t="s">
        <v>65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7"/>
      <c r="U6" s="48"/>
    </row>
    <row r="7" spans="2:21" s="3" customFormat="1" ht="24" customHeight="1" thickBot="1" x14ac:dyDescent="0.35">
      <c r="B7" s="11" t="s">
        <v>4</v>
      </c>
      <c r="C7" s="12"/>
      <c r="D7" s="51"/>
      <c r="E7" s="52"/>
      <c r="F7" s="138" t="s">
        <v>16</v>
      </c>
      <c r="G7" s="139"/>
      <c r="H7" s="139"/>
      <c r="I7" s="119"/>
      <c r="J7" s="155">
        <v>43986</v>
      </c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7"/>
    </row>
    <row r="8" spans="2:21" s="3" customFormat="1" ht="24" customHeight="1" x14ac:dyDescent="0.3">
      <c r="B8" s="18">
        <v>1</v>
      </c>
      <c r="C8" s="62" t="s">
        <v>6</v>
      </c>
      <c r="D8" s="63"/>
      <c r="E8" s="64"/>
      <c r="F8" s="77" t="s">
        <v>70</v>
      </c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8"/>
      <c r="U8" s="79"/>
    </row>
    <row r="9" spans="2:21" s="3" customFormat="1" ht="24" customHeight="1" x14ac:dyDescent="0.3">
      <c r="B9" s="14">
        <v>2</v>
      </c>
      <c r="C9" s="59" t="s">
        <v>7</v>
      </c>
      <c r="D9" s="61"/>
      <c r="E9" s="13" t="s">
        <v>39</v>
      </c>
      <c r="F9" s="80" t="s">
        <v>71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1"/>
      <c r="U9" s="82"/>
    </row>
    <row r="10" spans="2:21" s="3" customFormat="1" ht="24" customHeight="1" x14ac:dyDescent="0.3">
      <c r="B10" s="14">
        <v>3</v>
      </c>
      <c r="C10" s="59" t="s">
        <v>8</v>
      </c>
      <c r="D10" s="60"/>
      <c r="E10" s="61"/>
      <c r="F10" s="80" t="s">
        <v>71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1"/>
      <c r="U10" s="82"/>
    </row>
    <row r="11" spans="2:21" s="3" customFormat="1" ht="24" customHeight="1" thickBot="1" x14ac:dyDescent="0.35">
      <c r="B11" s="20">
        <v>4</v>
      </c>
      <c r="C11" s="56" t="s">
        <v>9</v>
      </c>
      <c r="D11" s="57"/>
      <c r="E11" s="58"/>
      <c r="F11" s="83" t="s">
        <v>72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4"/>
      <c r="U11" s="85"/>
    </row>
    <row r="12" spans="2:21" s="3" customFormat="1" ht="18" customHeight="1" x14ac:dyDescent="0.3">
      <c r="B12" s="120"/>
      <c r="C12" s="108"/>
      <c r="D12" s="108"/>
      <c r="E12" s="109"/>
      <c r="F12" s="133" t="s">
        <v>19</v>
      </c>
      <c r="G12" s="134"/>
      <c r="H12" s="134"/>
      <c r="I12" s="134"/>
      <c r="J12" s="134"/>
      <c r="K12" s="134"/>
      <c r="L12" s="135"/>
      <c r="M12" s="29" t="s">
        <v>19</v>
      </c>
      <c r="N12" s="19" t="s">
        <v>21</v>
      </c>
      <c r="O12" s="133" t="s">
        <v>20</v>
      </c>
      <c r="P12" s="135"/>
      <c r="Q12" s="30" t="s">
        <v>20</v>
      </c>
      <c r="R12" s="28" t="s">
        <v>61</v>
      </c>
      <c r="S12" s="70" t="s">
        <v>17</v>
      </c>
      <c r="T12" s="70" t="s">
        <v>18</v>
      </c>
      <c r="U12" s="72" t="s">
        <v>73</v>
      </c>
    </row>
    <row r="13" spans="2:21" s="3" customFormat="1" ht="18" customHeight="1" x14ac:dyDescent="0.3">
      <c r="B13" s="121"/>
      <c r="C13" s="111"/>
      <c r="D13" s="111"/>
      <c r="E13" s="112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69</v>
      </c>
      <c r="N13" s="13" t="s">
        <v>60</v>
      </c>
      <c r="O13" s="13" t="s">
        <v>20</v>
      </c>
      <c r="P13" s="13" t="s">
        <v>59</v>
      </c>
      <c r="Q13" s="25" t="s">
        <v>69</v>
      </c>
      <c r="R13" s="25" t="s">
        <v>62</v>
      </c>
      <c r="S13" s="71"/>
      <c r="T13" s="71"/>
      <c r="U13" s="73"/>
    </row>
    <row r="14" spans="2:21" s="4" customFormat="1" ht="24" customHeight="1" x14ac:dyDescent="0.3">
      <c r="B14" s="69">
        <v>5</v>
      </c>
      <c r="C14" s="65" t="s">
        <v>10</v>
      </c>
      <c r="D14" s="66"/>
      <c r="E14" s="15" t="s">
        <v>40</v>
      </c>
      <c r="F14" s="53">
        <v>767</v>
      </c>
      <c r="G14" s="53">
        <v>225</v>
      </c>
      <c r="H14" s="53">
        <v>23</v>
      </c>
      <c r="I14" s="53">
        <v>93</v>
      </c>
      <c r="J14" s="53">
        <v>130</v>
      </c>
      <c r="K14" s="53">
        <v>0</v>
      </c>
      <c r="L14" s="53">
        <v>0</v>
      </c>
      <c r="M14" s="53">
        <f>SUM(F14:L15)</f>
        <v>1238</v>
      </c>
      <c r="N14" s="53">
        <v>695</v>
      </c>
      <c r="O14" s="53">
        <v>48</v>
      </c>
      <c r="P14" s="53">
        <v>0</v>
      </c>
      <c r="Q14" s="53">
        <f>SUM(O14:P15)</f>
        <v>48</v>
      </c>
      <c r="R14" s="53">
        <f>SUM(M14,N14,Q14)</f>
        <v>1981</v>
      </c>
      <c r="S14" s="54">
        <v>5711</v>
      </c>
      <c r="T14" s="53">
        <v>9</v>
      </c>
      <c r="U14" s="55">
        <f>SUM(R14:T15)</f>
        <v>7701</v>
      </c>
    </row>
    <row r="15" spans="2:21" s="4" customFormat="1" ht="24" customHeight="1" x14ac:dyDescent="0.3">
      <c r="B15" s="69"/>
      <c r="C15" s="67"/>
      <c r="D15" s="68"/>
      <c r="E15" s="26" t="s">
        <v>12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4"/>
      <c r="T15" s="53"/>
      <c r="U15" s="55"/>
    </row>
    <row r="16" spans="2:21" s="4" customFormat="1" ht="24" customHeight="1" x14ac:dyDescent="0.3">
      <c r="B16" s="22"/>
      <c r="C16" s="23"/>
      <c r="D16" s="27"/>
      <c r="E16" s="24" t="s">
        <v>66</v>
      </c>
      <c r="F16" s="32">
        <f>6.72+7.61+7.9+7.81+7.25+6.65+5.73+4.69</f>
        <v>54.36</v>
      </c>
      <c r="G16" s="32">
        <f t="shared" ref="G16:L16" si="0">6.72+7.61+7.9+7.81+7.25+6.65+5.73+4.69</f>
        <v>54.36</v>
      </c>
      <c r="H16" s="32">
        <f t="shared" si="0"/>
        <v>54.36</v>
      </c>
      <c r="I16" s="32">
        <f t="shared" si="0"/>
        <v>54.36</v>
      </c>
      <c r="J16" s="32">
        <f t="shared" si="0"/>
        <v>54.36</v>
      </c>
      <c r="K16" s="32">
        <f t="shared" si="0"/>
        <v>54.36</v>
      </c>
      <c r="L16" s="32">
        <f t="shared" si="0"/>
        <v>54.36</v>
      </c>
      <c r="M16" s="32">
        <f>6.72+7.61+7.9+7.81+7.25+6.65+5.73+4.69</f>
        <v>54.36</v>
      </c>
      <c r="N16" s="32">
        <f>5.49+6.07+6.47+6.67+6.53+6.33+6.06+5.45</f>
        <v>49.070000000000007</v>
      </c>
      <c r="O16" s="32">
        <f>7.48+6.34+5.82+5.27+6.74+8.18+6.67+6.23</f>
        <v>52.730000000000004</v>
      </c>
      <c r="P16" s="32">
        <f>7.48+6.34+5.82+5.27+6.74+8.18+6.67+6.23</f>
        <v>52.730000000000004</v>
      </c>
      <c r="Q16" s="32">
        <f>7.48+6.34+5.82+5.27+6.74+8.18+6.67+6.23</f>
        <v>52.730000000000004</v>
      </c>
      <c r="R16" s="32"/>
      <c r="S16" s="31">
        <f>6.84+6.64+6.18+5.86+6.6+7.59+8.12+7.68</f>
        <v>55.509999999999991</v>
      </c>
      <c r="T16" s="32">
        <f>7.09+7.54+6.11+5.38+6.47+7.69+7.61+7.17</f>
        <v>55.059999999999995</v>
      </c>
      <c r="U16" s="35"/>
    </row>
    <row r="17" spans="2:21" s="4" customFormat="1" ht="24" customHeight="1" x14ac:dyDescent="0.3">
      <c r="B17" s="69">
        <v>6</v>
      </c>
      <c r="C17" s="65" t="s">
        <v>11</v>
      </c>
      <c r="D17" s="74"/>
      <c r="E17" s="16" t="s">
        <v>41</v>
      </c>
      <c r="F17" s="37">
        <f t="shared" ref="F17:Q17" si="1">100/F16</f>
        <v>1.8395879323031641</v>
      </c>
      <c r="G17" s="37">
        <f t="shared" si="1"/>
        <v>1.8395879323031641</v>
      </c>
      <c r="H17" s="37">
        <f t="shared" si="1"/>
        <v>1.8395879323031641</v>
      </c>
      <c r="I17" s="37">
        <f t="shared" si="1"/>
        <v>1.8395879323031641</v>
      </c>
      <c r="J17" s="37">
        <f t="shared" si="1"/>
        <v>1.8395879323031641</v>
      </c>
      <c r="K17" s="37">
        <f t="shared" si="1"/>
        <v>1.8395879323031641</v>
      </c>
      <c r="L17" s="37">
        <f t="shared" si="1"/>
        <v>1.8395879323031641</v>
      </c>
      <c r="M17" s="37">
        <f t="shared" si="1"/>
        <v>1.8395879323031641</v>
      </c>
      <c r="N17" s="37">
        <f t="shared" si="1"/>
        <v>2.037905033625433</v>
      </c>
      <c r="O17" s="37">
        <f t="shared" si="1"/>
        <v>1.8964536317087046</v>
      </c>
      <c r="P17" s="37">
        <f t="shared" si="1"/>
        <v>1.8964536317087046</v>
      </c>
      <c r="Q17" s="37">
        <f t="shared" si="1"/>
        <v>1.8964536317087046</v>
      </c>
      <c r="R17" s="158"/>
      <c r="S17" s="37">
        <f>100/S16</f>
        <v>1.8014772113132771</v>
      </c>
      <c r="T17" s="37">
        <f>100/T16</f>
        <v>1.8162005085361426</v>
      </c>
      <c r="U17" s="86"/>
    </row>
    <row r="18" spans="2:21" s="4" customFormat="1" ht="24" customHeight="1" x14ac:dyDescent="0.3">
      <c r="B18" s="69"/>
      <c r="C18" s="67"/>
      <c r="D18" s="75"/>
      <c r="E18" s="24" t="s">
        <v>22</v>
      </c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158"/>
      <c r="S18" s="37"/>
      <c r="T18" s="37"/>
      <c r="U18" s="86"/>
    </row>
    <row r="19" spans="2:21" s="4" customFormat="1" ht="24" customHeight="1" x14ac:dyDescent="0.3">
      <c r="B19" s="69">
        <v>7</v>
      </c>
      <c r="C19" s="65" t="s">
        <v>23</v>
      </c>
      <c r="D19" s="74"/>
      <c r="E19" s="15" t="s">
        <v>42</v>
      </c>
      <c r="F19" s="39">
        <f t="shared" ref="F19:P19" si="2">F14*F17</f>
        <v>1410.9639440765268</v>
      </c>
      <c r="G19" s="39">
        <f t="shared" si="2"/>
        <v>413.90728476821192</v>
      </c>
      <c r="H19" s="39">
        <f t="shared" si="2"/>
        <v>42.310522442972776</v>
      </c>
      <c r="I19" s="39">
        <f t="shared" si="2"/>
        <v>171.08167770419425</v>
      </c>
      <c r="J19" s="39">
        <f t="shared" si="2"/>
        <v>239.14643119941132</v>
      </c>
      <c r="K19" s="39">
        <f t="shared" si="2"/>
        <v>0</v>
      </c>
      <c r="L19" s="39">
        <f t="shared" si="2"/>
        <v>0</v>
      </c>
      <c r="M19" s="39">
        <f t="shared" ref="M19" si="3">M14*M17</f>
        <v>2277.409860191317</v>
      </c>
      <c r="N19" s="39">
        <f t="shared" si="2"/>
        <v>1416.343998369676</v>
      </c>
      <c r="O19" s="39">
        <f t="shared" si="2"/>
        <v>91.029774322017829</v>
      </c>
      <c r="P19" s="39">
        <f t="shared" si="2"/>
        <v>0</v>
      </c>
      <c r="Q19" s="39">
        <f t="shared" ref="Q19" si="4">Q14*Q17</f>
        <v>91.029774322017829</v>
      </c>
      <c r="R19" s="159">
        <f>SUM(M19,N19,Q19)</f>
        <v>3784.7836328830108</v>
      </c>
      <c r="S19" s="39">
        <f>S14*S17</f>
        <v>10288.236353810125</v>
      </c>
      <c r="T19" s="39">
        <f>T14*T17</f>
        <v>16.345804576825284</v>
      </c>
      <c r="U19" s="76">
        <f>SUM(R19:T20)</f>
        <v>14089.365791269962</v>
      </c>
    </row>
    <row r="20" spans="2:21" s="4" customFormat="1" ht="24" customHeight="1" x14ac:dyDescent="0.3">
      <c r="B20" s="69"/>
      <c r="C20" s="67"/>
      <c r="D20" s="75"/>
      <c r="E20" s="26" t="s">
        <v>24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159"/>
      <c r="S20" s="39"/>
      <c r="T20" s="39"/>
      <c r="U20" s="76"/>
    </row>
    <row r="21" spans="2:21" s="4" customFormat="1" ht="24" customHeight="1" x14ac:dyDescent="0.3">
      <c r="B21" s="22"/>
      <c r="C21" s="23"/>
      <c r="D21" s="27"/>
      <c r="E21" s="24" t="s">
        <v>67</v>
      </c>
      <c r="F21" s="34">
        <v>123.8</v>
      </c>
      <c r="G21" s="34">
        <v>123.8</v>
      </c>
      <c r="H21" s="34">
        <v>123.8</v>
      </c>
      <c r="I21" s="34">
        <v>123.8</v>
      </c>
      <c r="J21" s="34">
        <v>123.8</v>
      </c>
      <c r="K21" s="34">
        <v>123.8</v>
      </c>
      <c r="L21" s="34">
        <v>123.8</v>
      </c>
      <c r="M21" s="34">
        <v>123.8</v>
      </c>
      <c r="N21" s="34">
        <v>117.6</v>
      </c>
      <c r="O21" s="34">
        <v>126.5</v>
      </c>
      <c r="P21" s="34">
        <v>126.5</v>
      </c>
      <c r="Q21" s="34">
        <v>126.5</v>
      </c>
      <c r="R21" s="31"/>
      <c r="S21" s="34">
        <v>119.4</v>
      </c>
      <c r="T21" s="34">
        <v>113.4</v>
      </c>
      <c r="U21" s="36"/>
    </row>
    <row r="22" spans="2:21" s="4" customFormat="1" ht="24" customHeight="1" x14ac:dyDescent="0.3">
      <c r="B22" s="69">
        <v>8</v>
      </c>
      <c r="C22" s="65" t="s">
        <v>25</v>
      </c>
      <c r="D22" s="74"/>
      <c r="E22" s="16" t="s">
        <v>43</v>
      </c>
      <c r="F22" s="41">
        <f>100/F21</f>
        <v>0.80775444264943463</v>
      </c>
      <c r="G22" s="41">
        <f>100/G21</f>
        <v>0.80775444264943463</v>
      </c>
      <c r="H22" s="41">
        <f t="shared" ref="H22:T22" si="5">100/H21</f>
        <v>0.80775444264943463</v>
      </c>
      <c r="I22" s="41">
        <f t="shared" si="5"/>
        <v>0.80775444264943463</v>
      </c>
      <c r="J22" s="41">
        <f t="shared" si="5"/>
        <v>0.80775444264943463</v>
      </c>
      <c r="K22" s="41">
        <f t="shared" si="5"/>
        <v>0.80775444264943463</v>
      </c>
      <c r="L22" s="41">
        <f t="shared" si="5"/>
        <v>0.80775444264943463</v>
      </c>
      <c r="M22" s="41">
        <f t="shared" si="5"/>
        <v>0.80775444264943463</v>
      </c>
      <c r="N22" s="41">
        <f t="shared" si="5"/>
        <v>0.85034013605442182</v>
      </c>
      <c r="O22" s="41">
        <f t="shared" si="5"/>
        <v>0.79051383399209485</v>
      </c>
      <c r="P22" s="41">
        <f t="shared" si="5"/>
        <v>0.79051383399209485</v>
      </c>
      <c r="Q22" s="41">
        <f t="shared" si="5"/>
        <v>0.79051383399209485</v>
      </c>
      <c r="R22" s="160"/>
      <c r="S22" s="41">
        <f t="shared" si="5"/>
        <v>0.83752093802345051</v>
      </c>
      <c r="T22" s="41">
        <f t="shared" si="5"/>
        <v>0.88183421516754845</v>
      </c>
      <c r="U22" s="38"/>
    </row>
    <row r="23" spans="2:21" s="4" customFormat="1" ht="24" customHeight="1" x14ac:dyDescent="0.3">
      <c r="B23" s="69"/>
      <c r="C23" s="67"/>
      <c r="D23" s="75"/>
      <c r="E23" s="26" t="s">
        <v>22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160"/>
      <c r="S23" s="41"/>
      <c r="T23" s="41"/>
      <c r="U23" s="38"/>
    </row>
    <row r="24" spans="2:21" s="4" customFormat="1" ht="24" customHeight="1" x14ac:dyDescent="0.3">
      <c r="B24" s="69">
        <v>9</v>
      </c>
      <c r="C24" s="65" t="s">
        <v>26</v>
      </c>
      <c r="D24" s="74"/>
      <c r="E24" s="15" t="s">
        <v>44</v>
      </c>
      <c r="F24" s="40">
        <f>F19*F22</f>
        <v>1139.712394245983</v>
      </c>
      <c r="G24" s="40">
        <f>G19*G22</f>
        <v>334.33544811648784</v>
      </c>
      <c r="H24" s="40">
        <f t="shared" ref="H24:T24" si="6">H19*H22</f>
        <v>34.176512474129872</v>
      </c>
      <c r="I24" s="40">
        <f t="shared" si="6"/>
        <v>138.19198522148164</v>
      </c>
      <c r="J24" s="40">
        <f t="shared" si="6"/>
        <v>193.17159224508185</v>
      </c>
      <c r="K24" s="40">
        <f t="shared" si="6"/>
        <v>0</v>
      </c>
      <c r="L24" s="40">
        <f t="shared" si="6"/>
        <v>0</v>
      </c>
      <c r="M24" s="40">
        <f t="shared" ref="M24" si="7">M19*M22</f>
        <v>1839.5879323031641</v>
      </c>
      <c r="N24" s="40">
        <f t="shared" si="6"/>
        <v>1204.374148273534</v>
      </c>
      <c r="O24" s="40">
        <f t="shared" si="6"/>
        <v>71.960295906733464</v>
      </c>
      <c r="P24" s="40">
        <f t="shared" si="6"/>
        <v>0</v>
      </c>
      <c r="Q24" s="40">
        <f t="shared" ref="Q24" si="8">Q19*Q22</f>
        <v>71.960295906733464</v>
      </c>
      <c r="R24" s="161">
        <f>SUM(M24,N24,Q24)</f>
        <v>3115.9223764834314</v>
      </c>
      <c r="S24" s="40">
        <f t="shared" si="6"/>
        <v>8616.613361650021</v>
      </c>
      <c r="T24" s="40">
        <f t="shared" si="6"/>
        <v>14.414289750286846</v>
      </c>
      <c r="U24" s="87">
        <f>SUM(R24:T25)</f>
        <v>11746.950027883739</v>
      </c>
    </row>
    <row r="25" spans="2:21" s="4" customFormat="1" ht="24" customHeight="1" x14ac:dyDescent="0.3">
      <c r="B25" s="69"/>
      <c r="C25" s="67"/>
      <c r="D25" s="75"/>
      <c r="E25" s="26" t="s">
        <v>24</v>
      </c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161"/>
      <c r="S25" s="40"/>
      <c r="T25" s="40"/>
      <c r="U25" s="87"/>
    </row>
    <row r="26" spans="2:21" s="4" customFormat="1" ht="24" customHeight="1" x14ac:dyDescent="0.3">
      <c r="B26" s="22"/>
      <c r="C26" s="23"/>
      <c r="D26" s="27"/>
      <c r="E26" s="24" t="s">
        <v>68</v>
      </c>
      <c r="F26" s="33">
        <v>95.1</v>
      </c>
      <c r="G26" s="33">
        <v>95.1</v>
      </c>
      <c r="H26" s="33">
        <v>95.1</v>
      </c>
      <c r="I26" s="33">
        <v>95.1</v>
      </c>
      <c r="J26" s="33">
        <v>95.1</v>
      </c>
      <c r="K26" s="33">
        <v>95.1</v>
      </c>
      <c r="L26" s="33">
        <v>95.1</v>
      </c>
      <c r="M26" s="33">
        <v>95.1</v>
      </c>
      <c r="N26" s="33">
        <v>101.1</v>
      </c>
      <c r="O26" s="33">
        <v>92</v>
      </c>
      <c r="P26" s="33">
        <v>92</v>
      </c>
      <c r="Q26" s="33">
        <v>92</v>
      </c>
      <c r="R26" s="32"/>
      <c r="S26" s="34">
        <v>92.1</v>
      </c>
      <c r="T26" s="33">
        <v>32.200000000000003</v>
      </c>
      <c r="U26" s="35"/>
    </row>
    <row r="27" spans="2:21" s="4" customFormat="1" ht="24" customHeight="1" x14ac:dyDescent="0.3">
      <c r="B27" s="69">
        <v>10</v>
      </c>
      <c r="C27" s="65" t="s">
        <v>27</v>
      </c>
      <c r="D27" s="74"/>
      <c r="E27" s="15" t="s">
        <v>45</v>
      </c>
      <c r="F27" s="41">
        <f>100/F26</f>
        <v>1.0515247108307046</v>
      </c>
      <c r="G27" s="41">
        <f t="shared" ref="G27:T27" si="9">100/G26</f>
        <v>1.0515247108307046</v>
      </c>
      <c r="H27" s="41">
        <f t="shared" si="9"/>
        <v>1.0515247108307046</v>
      </c>
      <c r="I27" s="41">
        <f t="shared" si="9"/>
        <v>1.0515247108307046</v>
      </c>
      <c r="J27" s="41">
        <f t="shared" si="9"/>
        <v>1.0515247108307046</v>
      </c>
      <c r="K27" s="41">
        <f t="shared" si="9"/>
        <v>1.0515247108307046</v>
      </c>
      <c r="L27" s="41">
        <f t="shared" si="9"/>
        <v>1.0515247108307046</v>
      </c>
      <c r="M27" s="41">
        <f t="shared" si="9"/>
        <v>1.0515247108307046</v>
      </c>
      <c r="N27" s="41">
        <f t="shared" si="9"/>
        <v>0.98911968348170132</v>
      </c>
      <c r="O27" s="41">
        <f t="shared" si="9"/>
        <v>1.0869565217391304</v>
      </c>
      <c r="P27" s="41">
        <f t="shared" si="9"/>
        <v>1.0869565217391304</v>
      </c>
      <c r="Q27" s="41">
        <f t="shared" si="9"/>
        <v>1.0869565217391304</v>
      </c>
      <c r="R27" s="41"/>
      <c r="S27" s="41">
        <f t="shared" si="9"/>
        <v>1.0857763300760044</v>
      </c>
      <c r="T27" s="41">
        <f t="shared" si="9"/>
        <v>3.1055900621118009</v>
      </c>
      <c r="U27" s="38"/>
    </row>
    <row r="28" spans="2:21" s="4" customFormat="1" ht="24" customHeight="1" x14ac:dyDescent="0.3">
      <c r="B28" s="69"/>
      <c r="C28" s="67"/>
      <c r="D28" s="75"/>
      <c r="E28" s="26" t="s">
        <v>22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38"/>
    </row>
    <row r="29" spans="2:21" s="4" customFormat="1" ht="24" customHeight="1" x14ac:dyDescent="0.3">
      <c r="B29" s="69">
        <v>11</v>
      </c>
      <c r="C29" s="65" t="s">
        <v>28</v>
      </c>
      <c r="D29" s="74"/>
      <c r="E29" s="15" t="s">
        <v>29</v>
      </c>
      <c r="F29" s="88">
        <f>F24*F27</f>
        <v>1198.4357457896774</v>
      </c>
      <c r="G29" s="88">
        <f t="shared" ref="G29:T29" si="10">G24*G27</f>
        <v>351.56198540114394</v>
      </c>
      <c r="H29" s="88">
        <f t="shared" si="10"/>
        <v>35.937447396561382</v>
      </c>
      <c r="I29" s="88">
        <f t="shared" si="10"/>
        <v>145.31228729913948</v>
      </c>
      <c r="J29" s="88">
        <f t="shared" si="10"/>
        <v>203.12470267621649</v>
      </c>
      <c r="K29" s="88">
        <f t="shared" si="10"/>
        <v>0</v>
      </c>
      <c r="L29" s="88">
        <f t="shared" si="10"/>
        <v>0</v>
      </c>
      <c r="M29" s="88">
        <f t="shared" ref="M29" si="11">M24*M27</f>
        <v>1934.3721685627384</v>
      </c>
      <c r="N29" s="88">
        <f t="shared" si="10"/>
        <v>1191.2701763338616</v>
      </c>
      <c r="O29" s="88">
        <f t="shared" si="10"/>
        <v>78.217712942101585</v>
      </c>
      <c r="P29" s="88">
        <f t="shared" si="10"/>
        <v>0</v>
      </c>
      <c r="Q29" s="88">
        <f t="shared" ref="Q29" si="12">Q24*Q27</f>
        <v>78.217712942101585</v>
      </c>
      <c r="R29" s="162">
        <f>SUM(M29,N29,Q29)</f>
        <v>3203.8600578387013</v>
      </c>
      <c r="S29" s="88">
        <f t="shared" si="10"/>
        <v>9355.7148334962221</v>
      </c>
      <c r="T29" s="88">
        <f t="shared" si="10"/>
        <v>44.764875000890818</v>
      </c>
      <c r="U29" s="89">
        <f>SUM(R29:T30)</f>
        <v>12604.339766335814</v>
      </c>
    </row>
    <row r="30" spans="2:21" s="4" customFormat="1" ht="24" customHeight="1" x14ac:dyDescent="0.3">
      <c r="B30" s="69"/>
      <c r="C30" s="67"/>
      <c r="D30" s="75"/>
      <c r="E30" s="26" t="s">
        <v>24</v>
      </c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162"/>
      <c r="S30" s="88"/>
      <c r="T30" s="88"/>
      <c r="U30" s="89"/>
    </row>
    <row r="31" spans="2:21" s="4" customFormat="1" ht="24" customHeight="1" x14ac:dyDescent="0.3">
      <c r="B31" s="69">
        <v>12</v>
      </c>
      <c r="C31" s="65" t="s">
        <v>30</v>
      </c>
      <c r="D31" s="66"/>
      <c r="E31" s="98" t="s">
        <v>31</v>
      </c>
      <c r="F31" s="100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2"/>
    </row>
    <row r="32" spans="2:21" s="4" customFormat="1" ht="24" customHeight="1" thickBot="1" x14ac:dyDescent="0.35">
      <c r="B32" s="95"/>
      <c r="C32" s="96"/>
      <c r="D32" s="97"/>
      <c r="E32" s="99"/>
      <c r="F32" s="103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5"/>
    </row>
    <row r="33" spans="2:21" s="4" customFormat="1" ht="24" customHeight="1" x14ac:dyDescent="0.3">
      <c r="B33" s="90">
        <v>13</v>
      </c>
      <c r="C33" s="91" t="s">
        <v>32</v>
      </c>
      <c r="D33" s="92"/>
      <c r="E33" s="19" t="s">
        <v>46</v>
      </c>
      <c r="F33" s="9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93"/>
      <c r="T33" s="93"/>
      <c r="U33" s="94"/>
    </row>
    <row r="34" spans="2:21" s="4" customFormat="1" ht="24" customHeight="1" x14ac:dyDescent="0.3">
      <c r="B34" s="69"/>
      <c r="C34" s="67"/>
      <c r="D34" s="68"/>
      <c r="E34" s="13" t="s">
        <v>22</v>
      </c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5"/>
    </row>
    <row r="35" spans="2:21" s="4" customFormat="1" ht="24" customHeight="1" x14ac:dyDescent="0.3">
      <c r="B35" s="69">
        <v>14</v>
      </c>
      <c r="C35" s="65" t="s">
        <v>33</v>
      </c>
      <c r="D35" s="66"/>
      <c r="E35" s="13" t="s">
        <v>47</v>
      </c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5"/>
    </row>
    <row r="36" spans="2:21" s="4" customFormat="1" ht="24" customHeight="1" thickBot="1" x14ac:dyDescent="0.35">
      <c r="B36" s="95"/>
      <c r="C36" s="96"/>
      <c r="D36" s="97"/>
      <c r="E36" s="21" t="s">
        <v>12</v>
      </c>
      <c r="F36" s="106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106"/>
      <c r="T36" s="106"/>
      <c r="U36" s="128"/>
    </row>
    <row r="37" spans="2:21" s="4" customFormat="1" ht="24" customHeight="1" x14ac:dyDescent="0.3">
      <c r="B37" s="90">
        <v>15</v>
      </c>
      <c r="C37" s="91" t="s">
        <v>34</v>
      </c>
      <c r="D37" s="92"/>
      <c r="E37" s="19" t="s">
        <v>48</v>
      </c>
      <c r="F37" s="107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9"/>
      <c r="U37" s="94"/>
    </row>
    <row r="38" spans="2:21" s="4" customFormat="1" ht="24" customHeight="1" x14ac:dyDescent="0.3">
      <c r="B38" s="69"/>
      <c r="C38" s="67"/>
      <c r="D38" s="68"/>
      <c r="E38" s="13" t="s">
        <v>22</v>
      </c>
      <c r="F38" s="110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2"/>
      <c r="U38" s="55"/>
    </row>
    <row r="39" spans="2:21" s="4" customFormat="1" ht="24" customHeight="1" x14ac:dyDescent="0.3">
      <c r="B39" s="69">
        <v>16</v>
      </c>
      <c r="C39" s="65" t="s">
        <v>35</v>
      </c>
      <c r="D39" s="66"/>
      <c r="E39" s="13" t="s">
        <v>49</v>
      </c>
      <c r="F39" s="100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36"/>
      <c r="U39" s="55"/>
    </row>
    <row r="40" spans="2:21" s="4" customFormat="1" ht="24" customHeight="1" thickBot="1" x14ac:dyDescent="0.35">
      <c r="B40" s="95"/>
      <c r="C40" s="96"/>
      <c r="D40" s="97"/>
      <c r="E40" s="21" t="s">
        <v>36</v>
      </c>
      <c r="F40" s="103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37"/>
      <c r="U40" s="128"/>
    </row>
    <row r="41" spans="2:21" s="4" customFormat="1" ht="24" customHeight="1" x14ac:dyDescent="0.3">
      <c r="B41" s="129">
        <v>17</v>
      </c>
      <c r="C41" s="130" t="s">
        <v>37</v>
      </c>
      <c r="D41" s="131"/>
      <c r="E41" s="17" t="s">
        <v>50</v>
      </c>
      <c r="F41" s="107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9"/>
      <c r="U41" s="132"/>
    </row>
    <row r="42" spans="2:21" s="4" customFormat="1" ht="24" customHeight="1" x14ac:dyDescent="0.3">
      <c r="B42" s="69"/>
      <c r="C42" s="67"/>
      <c r="D42" s="68"/>
      <c r="E42" s="13" t="s">
        <v>22</v>
      </c>
      <c r="F42" s="110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2"/>
      <c r="U42" s="55"/>
    </row>
    <row r="43" spans="2:21" s="4" customFormat="1" ht="24" customHeight="1" x14ac:dyDescent="0.3">
      <c r="B43" s="69">
        <v>18</v>
      </c>
      <c r="C43" s="65" t="s">
        <v>38</v>
      </c>
      <c r="D43" s="66"/>
      <c r="E43" s="13" t="s">
        <v>51</v>
      </c>
      <c r="F43" s="100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36"/>
      <c r="U43" s="55"/>
    </row>
    <row r="44" spans="2:21" s="4" customFormat="1" ht="24" customHeight="1" thickBot="1" x14ac:dyDescent="0.35">
      <c r="B44" s="95"/>
      <c r="C44" s="96"/>
      <c r="D44" s="97"/>
      <c r="E44" s="21" t="s">
        <v>36</v>
      </c>
      <c r="F44" s="103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37"/>
      <c r="U44" s="128"/>
    </row>
    <row r="45" spans="2:21" s="4" customFormat="1" ht="15" customHeight="1" x14ac:dyDescent="0.3">
      <c r="B45" s="113" t="s">
        <v>5</v>
      </c>
      <c r="C45" s="114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3"/>
    </row>
    <row r="46" spans="2:21" s="4" customFormat="1" ht="48" customHeight="1" thickBot="1" x14ac:dyDescent="0.35">
      <c r="B46" s="115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7"/>
    </row>
  </sheetData>
  <mergeCells count="214"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</mergeCells>
  <pageMargins left="0.7" right="0.7" top="0.78740157499999996" bottom="0.78740157499999996" header="0.3" footer="0.3"/>
  <pageSetup paperSize="9" scale="59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2020-06-04T08:58:19Z</cp:lastPrinted>
  <dcterms:created xsi:type="dcterms:W3CDTF">2019-09-10T08:33:34Z</dcterms:created>
  <dcterms:modified xsi:type="dcterms:W3CDTF">2020-06-05T08:44:47Z</dcterms:modified>
</cp:coreProperties>
</file>