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kraj-jihocesky.cz\dfs\vhome\tuslova\home\Desktop\"/>
    </mc:Choice>
  </mc:AlternateContent>
  <xr:revisionPtr revIDLastSave="0" documentId="13_ncr:1_{FADED276-341E-4132-BCC8-F2E9D63E0D1E}" xr6:coauthVersionLast="47" xr6:coauthVersionMax="47" xr10:uidLastSave="{00000000-0000-0000-0000-000000000000}"/>
  <bookViews>
    <workbookView xWindow="-109" yWindow="-109" windowWidth="17606" windowHeight="13544" xr2:uid="{00000000-000D-0000-FFFF-FFFF00000000}"/>
  </bookViews>
  <sheets>
    <sheet name="Analýza čerpaní 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3" i="1" l="1"/>
  <c r="X60" i="1"/>
  <c r="X57" i="1"/>
  <c r="X54" i="1"/>
  <c r="X51" i="1"/>
  <c r="X48" i="1"/>
  <c r="X45" i="1"/>
  <c r="X42" i="1"/>
  <c r="X39" i="1"/>
  <c r="X36" i="1"/>
  <c r="X33" i="1"/>
  <c r="X30" i="1"/>
  <c r="X27" i="1"/>
  <c r="X24" i="1"/>
  <c r="X21" i="1"/>
  <c r="X18" i="1"/>
  <c r="X15" i="1"/>
  <c r="X12" i="1"/>
  <c r="X9" i="1"/>
  <c r="X6" i="1"/>
  <c r="AA47" i="1"/>
  <c r="AA41" i="1"/>
  <c r="AA23" i="1"/>
  <c r="AA74" i="1"/>
  <c r="AA75" i="1" s="1"/>
  <c r="AB75" i="1"/>
  <c r="AB74" i="1"/>
  <c r="AA64" i="1"/>
  <c r="AA65" i="1" s="1"/>
  <c r="AA63" i="1"/>
  <c r="AA61" i="1"/>
  <c r="AA62" i="1" s="1"/>
  <c r="AA60" i="1"/>
  <c r="AA58" i="1"/>
  <c r="AA59" i="1" s="1"/>
  <c r="AA57" i="1"/>
  <c r="AA55" i="1"/>
  <c r="AA56" i="1" s="1"/>
  <c r="AA54" i="1"/>
  <c r="AA52" i="1"/>
  <c r="AA53" i="1" s="1"/>
  <c r="AA51" i="1"/>
  <c r="AA49" i="1"/>
  <c r="AA50" i="1" s="1"/>
  <c r="AA48" i="1"/>
  <c r="AA46" i="1"/>
  <c r="AA45" i="1"/>
  <c r="AA43" i="1"/>
  <c r="AA44" i="1" s="1"/>
  <c r="AA42" i="1"/>
  <c r="AA40" i="1"/>
  <c r="AA39" i="1"/>
  <c r="AA37" i="1"/>
  <c r="AA38" i="1" s="1"/>
  <c r="AA36" i="1"/>
  <c r="AA34" i="1"/>
  <c r="AA35" i="1" s="1"/>
  <c r="AA33" i="1"/>
  <c r="AA31" i="1"/>
  <c r="AA32" i="1" s="1"/>
  <c r="AA30" i="1"/>
  <c r="AA28" i="1"/>
  <c r="AA29" i="1" s="1"/>
  <c r="AA27" i="1"/>
  <c r="AA25" i="1"/>
  <c r="AA26" i="1" s="1"/>
  <c r="AA24" i="1"/>
  <c r="AA22" i="1"/>
  <c r="AA21" i="1"/>
  <c r="AA19" i="1"/>
  <c r="AA20" i="1" s="1"/>
  <c r="AA18" i="1"/>
  <c r="AA16" i="1"/>
  <c r="AA17" i="1" s="1"/>
  <c r="AA15" i="1"/>
  <c r="AA13" i="1"/>
  <c r="AA14" i="1" s="1"/>
  <c r="AA12" i="1"/>
  <c r="AA10" i="1"/>
  <c r="AA11" i="1" s="1"/>
  <c r="AA9" i="1"/>
  <c r="AA8" i="1"/>
  <c r="AD11" i="1"/>
  <c r="AA7" i="1"/>
  <c r="AA6" i="1"/>
  <c r="V74" i="1"/>
  <c r="S64" i="1" l="1"/>
  <c r="T64" i="1" s="1"/>
  <c r="S63" i="1"/>
  <c r="T63" i="1" s="1"/>
  <c r="S61" i="1"/>
  <c r="T61" i="1" s="1"/>
  <c r="S60" i="1"/>
  <c r="T60" i="1" s="1"/>
  <c r="T58" i="1"/>
  <c r="S58" i="1"/>
  <c r="S57" i="1"/>
  <c r="T57" i="1" s="1"/>
  <c r="S55" i="1"/>
  <c r="T55" i="1" s="1"/>
  <c r="S54" i="1"/>
  <c r="T54" i="1" s="1"/>
  <c r="S52" i="1"/>
  <c r="T52" i="1" s="1"/>
  <c r="S51" i="1"/>
  <c r="T51" i="1" s="1"/>
  <c r="S49" i="1"/>
  <c r="T49" i="1" s="1"/>
  <c r="S48" i="1"/>
  <c r="T48" i="1" s="1"/>
  <c r="S46" i="1"/>
  <c r="T46" i="1" s="1"/>
  <c r="S45" i="1"/>
  <c r="T45" i="1" s="1"/>
  <c r="S43" i="1"/>
  <c r="T43" i="1" s="1"/>
  <c r="S42" i="1"/>
  <c r="T42" i="1" s="1"/>
  <c r="S40" i="1"/>
  <c r="T40" i="1" s="1"/>
  <c r="S39" i="1"/>
  <c r="T39" i="1" s="1"/>
  <c r="S37" i="1"/>
  <c r="T37" i="1" s="1"/>
  <c r="S36" i="1"/>
  <c r="T36" i="1" s="1"/>
  <c r="S34" i="1"/>
  <c r="T34" i="1" s="1"/>
  <c r="S33" i="1"/>
  <c r="T33" i="1" s="1"/>
  <c r="S31" i="1"/>
  <c r="T31" i="1" s="1"/>
  <c r="S30" i="1"/>
  <c r="T30" i="1" s="1"/>
  <c r="T7" i="1"/>
  <c r="T6" i="1"/>
  <c r="S28" i="1"/>
  <c r="T28" i="1" s="1"/>
  <c r="S27" i="1"/>
  <c r="T27" i="1" s="1"/>
  <c r="S25" i="1"/>
  <c r="T25" i="1" s="1"/>
  <c r="S24" i="1"/>
  <c r="T24" i="1" s="1"/>
  <c r="S22" i="1"/>
  <c r="T22" i="1" s="1"/>
  <c r="S21" i="1"/>
  <c r="T21" i="1" s="1"/>
  <c r="S19" i="1"/>
  <c r="T19" i="1" s="1"/>
  <c r="S18" i="1"/>
  <c r="T18" i="1" s="1"/>
  <c r="S16" i="1"/>
  <c r="T16" i="1" s="1"/>
  <c r="S15" i="1"/>
  <c r="T15" i="1" s="1"/>
  <c r="S13" i="1"/>
  <c r="T13" i="1" s="1"/>
  <c r="S12" i="1"/>
  <c r="T12" i="1" s="1"/>
  <c r="S10" i="1"/>
  <c r="T10" i="1" s="1"/>
  <c r="S9" i="1"/>
  <c r="T9" i="1" s="1"/>
  <c r="S7" i="1"/>
  <c r="S6" i="1"/>
  <c r="P65" i="1" l="1"/>
  <c r="O65" i="1"/>
  <c r="N65" i="1"/>
  <c r="J65" i="1"/>
  <c r="H65" i="1"/>
  <c r="E65" i="1"/>
  <c r="D65" i="1"/>
  <c r="C65" i="1"/>
  <c r="Q64" i="1"/>
  <c r="R64" i="1" s="1"/>
  <c r="K64" i="1"/>
  <c r="L64" i="1" s="1"/>
  <c r="F64" i="1"/>
  <c r="G64" i="1" s="1"/>
  <c r="Q63" i="1"/>
  <c r="K63" i="1"/>
  <c r="L63" i="1" s="1"/>
  <c r="F63" i="1"/>
  <c r="G63" i="1" s="1"/>
  <c r="S65" i="1" l="1"/>
  <c r="Q65" i="1"/>
  <c r="L65" i="1"/>
  <c r="G65" i="1"/>
  <c r="W63" i="1" s="1"/>
  <c r="F65" i="1"/>
  <c r="K65" i="1"/>
  <c r="R63" i="1"/>
  <c r="R65" i="1" s="1"/>
  <c r="T65" i="1" l="1"/>
  <c r="U63" i="1" s="1"/>
  <c r="Y63" i="1"/>
  <c r="P62" i="1"/>
  <c r="O62" i="1"/>
  <c r="N62" i="1"/>
  <c r="J62" i="1"/>
  <c r="I62" i="1"/>
  <c r="H62" i="1"/>
  <c r="E62" i="1"/>
  <c r="D62" i="1"/>
  <c r="C62" i="1"/>
  <c r="Q61" i="1"/>
  <c r="R61" i="1" s="1"/>
  <c r="K61" i="1"/>
  <c r="L61" i="1" s="1"/>
  <c r="F61" i="1"/>
  <c r="F62" i="1" s="1"/>
  <c r="Q60" i="1"/>
  <c r="R60" i="1" s="1"/>
  <c r="K60" i="1"/>
  <c r="F60" i="1"/>
  <c r="G60" i="1" s="1"/>
  <c r="S62" i="1" l="1"/>
  <c r="K62" i="1"/>
  <c r="R62" i="1"/>
  <c r="Q62" i="1"/>
  <c r="G61" i="1"/>
  <c r="G62" i="1" s="1"/>
  <c r="W60" i="1" s="1"/>
  <c r="L60" i="1"/>
  <c r="L62" i="1" s="1"/>
  <c r="T62" i="1" l="1"/>
  <c r="U60" i="1" s="1"/>
  <c r="Y60" i="1"/>
  <c r="P59" i="1"/>
  <c r="O59" i="1"/>
  <c r="N59" i="1"/>
  <c r="J59" i="1"/>
  <c r="I59" i="1"/>
  <c r="H59" i="1"/>
  <c r="E59" i="1"/>
  <c r="D59" i="1"/>
  <c r="C59" i="1"/>
  <c r="Q58" i="1"/>
  <c r="R58" i="1" s="1"/>
  <c r="K58" i="1"/>
  <c r="L58" i="1" s="1"/>
  <c r="F58" i="1"/>
  <c r="G58" i="1" s="1"/>
  <c r="Q57" i="1"/>
  <c r="K57" i="1"/>
  <c r="F57" i="1"/>
  <c r="G57" i="1" s="1"/>
  <c r="S59" i="1" l="1"/>
  <c r="G59" i="1"/>
  <c r="W57" i="1" s="1"/>
  <c r="K59" i="1"/>
  <c r="Q59" i="1"/>
  <c r="F59" i="1"/>
  <c r="R57" i="1"/>
  <c r="R59" i="1" s="1"/>
  <c r="L57" i="1"/>
  <c r="L59" i="1" s="1"/>
  <c r="P56" i="1"/>
  <c r="O56" i="1"/>
  <c r="N56" i="1"/>
  <c r="J56" i="1"/>
  <c r="I56" i="1"/>
  <c r="H56" i="1"/>
  <c r="E56" i="1"/>
  <c r="D56" i="1"/>
  <c r="C56" i="1"/>
  <c r="Q55" i="1"/>
  <c r="R55" i="1" s="1"/>
  <c r="K55" i="1"/>
  <c r="L55" i="1" s="1"/>
  <c r="F55" i="1"/>
  <c r="G55" i="1" s="1"/>
  <c r="Q54" i="1"/>
  <c r="R54" i="1" s="1"/>
  <c r="K54" i="1"/>
  <c r="F54" i="1"/>
  <c r="G54" i="1" s="1"/>
  <c r="S56" i="1" l="1"/>
  <c r="T56" i="1" s="1"/>
  <c r="T59" i="1"/>
  <c r="U57" i="1" s="1"/>
  <c r="G56" i="1"/>
  <c r="W54" i="1" s="1"/>
  <c r="Y57" i="1"/>
  <c r="Q56" i="1"/>
  <c r="K56" i="1"/>
  <c r="R56" i="1"/>
  <c r="F56" i="1"/>
  <c r="L54" i="1"/>
  <c r="L56" i="1" s="1"/>
  <c r="P53" i="1"/>
  <c r="O53" i="1"/>
  <c r="N53" i="1"/>
  <c r="J53" i="1"/>
  <c r="I53" i="1"/>
  <c r="H53" i="1"/>
  <c r="E53" i="1"/>
  <c r="D53" i="1"/>
  <c r="C53" i="1"/>
  <c r="Q52" i="1"/>
  <c r="R52" i="1" s="1"/>
  <c r="K52" i="1"/>
  <c r="L52" i="1" s="1"/>
  <c r="F52" i="1"/>
  <c r="G52" i="1" s="1"/>
  <c r="Q51" i="1"/>
  <c r="K51" i="1"/>
  <c r="L51" i="1" s="1"/>
  <c r="F51" i="1"/>
  <c r="P50" i="1"/>
  <c r="O50" i="1"/>
  <c r="N50" i="1"/>
  <c r="J50" i="1"/>
  <c r="I50" i="1"/>
  <c r="H50" i="1"/>
  <c r="E50" i="1"/>
  <c r="D50" i="1"/>
  <c r="C50" i="1"/>
  <c r="Q49" i="1"/>
  <c r="R49" i="1" s="1"/>
  <c r="K49" i="1"/>
  <c r="L49" i="1" s="1"/>
  <c r="F49" i="1"/>
  <c r="G49" i="1" s="1"/>
  <c r="Q48" i="1"/>
  <c r="R48" i="1" s="1"/>
  <c r="K48" i="1"/>
  <c r="F48" i="1"/>
  <c r="G48" i="1" s="1"/>
  <c r="S53" i="1" l="1"/>
  <c r="T53" i="1" s="1"/>
  <c r="U51" i="1" s="1"/>
  <c r="U54" i="1"/>
  <c r="S50" i="1"/>
  <c r="T50" i="1" s="1"/>
  <c r="U48" i="1" s="1"/>
  <c r="F53" i="1"/>
  <c r="Q53" i="1"/>
  <c r="Y54" i="1"/>
  <c r="L53" i="1"/>
  <c r="G50" i="1"/>
  <c r="W48" i="1" s="1"/>
  <c r="K50" i="1"/>
  <c r="R51" i="1"/>
  <c r="R53" i="1" s="1"/>
  <c r="G51" i="1"/>
  <c r="G53" i="1" s="1"/>
  <c r="W51" i="1" s="1"/>
  <c r="K53" i="1"/>
  <c r="R50" i="1"/>
  <c r="F50" i="1"/>
  <c r="Q50" i="1"/>
  <c r="L48" i="1"/>
  <c r="L50" i="1" s="1"/>
  <c r="P47" i="1"/>
  <c r="O47" i="1"/>
  <c r="N47" i="1"/>
  <c r="J47" i="1"/>
  <c r="I47" i="1"/>
  <c r="H47" i="1"/>
  <c r="E47" i="1"/>
  <c r="D47" i="1"/>
  <c r="C47" i="1"/>
  <c r="Q46" i="1"/>
  <c r="R46" i="1" s="1"/>
  <c r="K46" i="1"/>
  <c r="L46" i="1" s="1"/>
  <c r="F46" i="1"/>
  <c r="G46" i="1" s="1"/>
  <c r="Q45" i="1"/>
  <c r="R45" i="1" s="1"/>
  <c r="K45" i="1"/>
  <c r="F45" i="1"/>
  <c r="S47" i="1" l="1"/>
  <c r="T47" i="1" s="1"/>
  <c r="U45" i="1" s="1"/>
  <c r="F47" i="1"/>
  <c r="K47" i="1"/>
  <c r="Y48" i="1"/>
  <c r="Y51" i="1"/>
  <c r="R47" i="1"/>
  <c r="G45" i="1"/>
  <c r="G47" i="1" s="1"/>
  <c r="W45" i="1" s="1"/>
  <c r="Q47" i="1"/>
  <c r="L45" i="1"/>
  <c r="L47" i="1" s="1"/>
  <c r="P44" i="1"/>
  <c r="O44" i="1"/>
  <c r="N44" i="1"/>
  <c r="J44" i="1"/>
  <c r="I44" i="1"/>
  <c r="H44" i="1"/>
  <c r="E44" i="1"/>
  <c r="D44" i="1"/>
  <c r="C44" i="1"/>
  <c r="Q43" i="1"/>
  <c r="R43" i="1" s="1"/>
  <c r="K43" i="1"/>
  <c r="L43" i="1" s="1"/>
  <c r="F43" i="1"/>
  <c r="G43" i="1" s="1"/>
  <c r="Q42" i="1"/>
  <c r="R42" i="1" s="1"/>
  <c r="K42" i="1"/>
  <c r="F42" i="1"/>
  <c r="G42" i="1" s="1"/>
  <c r="S44" i="1" l="1"/>
  <c r="T44" i="1" s="1"/>
  <c r="Y45" i="1"/>
  <c r="G44" i="1"/>
  <c r="W42" i="1" s="1"/>
  <c r="K44" i="1"/>
  <c r="R44" i="1"/>
  <c r="Q44" i="1"/>
  <c r="F44" i="1"/>
  <c r="L42" i="1"/>
  <c r="L44" i="1" s="1"/>
  <c r="P41" i="1"/>
  <c r="O41" i="1"/>
  <c r="N41" i="1"/>
  <c r="J41" i="1"/>
  <c r="I41" i="1"/>
  <c r="H41" i="1"/>
  <c r="E41" i="1"/>
  <c r="D41" i="1"/>
  <c r="C41" i="1"/>
  <c r="Q40" i="1"/>
  <c r="R40" i="1" s="1"/>
  <c r="K40" i="1"/>
  <c r="L40" i="1" s="1"/>
  <c r="F40" i="1"/>
  <c r="Q39" i="1"/>
  <c r="R39" i="1" s="1"/>
  <c r="K39" i="1"/>
  <c r="F39" i="1"/>
  <c r="G39" i="1" s="1"/>
  <c r="U42" i="1" l="1"/>
  <c r="S41" i="1"/>
  <c r="F41" i="1"/>
  <c r="Y42" i="1"/>
  <c r="K41" i="1"/>
  <c r="G40" i="1"/>
  <c r="G41" i="1" s="1"/>
  <c r="W39" i="1" s="1"/>
  <c r="Q41" i="1"/>
  <c r="R41" i="1"/>
  <c r="L39" i="1"/>
  <c r="L41" i="1" s="1"/>
  <c r="P38" i="1"/>
  <c r="O38" i="1"/>
  <c r="N38" i="1"/>
  <c r="J38" i="1"/>
  <c r="I38" i="1"/>
  <c r="H38" i="1"/>
  <c r="E38" i="1"/>
  <c r="D38" i="1"/>
  <c r="C38" i="1"/>
  <c r="Q37" i="1"/>
  <c r="R37" i="1" s="1"/>
  <c r="K37" i="1"/>
  <c r="F37" i="1"/>
  <c r="G37" i="1" s="1"/>
  <c r="Q36" i="1"/>
  <c r="K36" i="1"/>
  <c r="L36" i="1" s="1"/>
  <c r="F36" i="1"/>
  <c r="G36" i="1" s="1"/>
  <c r="S38" i="1" l="1"/>
  <c r="T38" i="1" s="1"/>
  <c r="U36" i="1" s="1"/>
  <c r="T41" i="1"/>
  <c r="U39" i="1" s="1"/>
  <c r="Y39" i="1"/>
  <c r="Q38" i="1"/>
  <c r="G38" i="1"/>
  <c r="W36" i="1" s="1"/>
  <c r="K38" i="1"/>
  <c r="L37" i="1"/>
  <c r="L38" i="1" s="1"/>
  <c r="F38" i="1"/>
  <c r="R36" i="1"/>
  <c r="R38" i="1" s="1"/>
  <c r="P23" i="1"/>
  <c r="Y36" i="1" l="1"/>
  <c r="O8" i="1" l="1"/>
  <c r="P35" i="1" l="1"/>
  <c r="O35" i="1"/>
  <c r="N35" i="1"/>
  <c r="J35" i="1"/>
  <c r="I35" i="1"/>
  <c r="H35" i="1"/>
  <c r="E35" i="1"/>
  <c r="D35" i="1"/>
  <c r="C35" i="1"/>
  <c r="Q34" i="1"/>
  <c r="R34" i="1" s="1"/>
  <c r="K34" i="1"/>
  <c r="L34" i="1" s="1"/>
  <c r="F34" i="1"/>
  <c r="Q33" i="1"/>
  <c r="R33" i="1" s="1"/>
  <c r="K33" i="1"/>
  <c r="L33" i="1" s="1"/>
  <c r="F33" i="1"/>
  <c r="G33" i="1" s="1"/>
  <c r="S35" i="1" l="1"/>
  <c r="T35" i="1"/>
  <c r="U33" i="1" s="1"/>
  <c r="L35" i="1"/>
  <c r="F35" i="1"/>
  <c r="R35" i="1"/>
  <c r="Q35" i="1"/>
  <c r="K35" i="1"/>
  <c r="G34" i="1"/>
  <c r="G35" i="1" s="1"/>
  <c r="W33" i="1" s="1"/>
  <c r="P32" i="1"/>
  <c r="O32" i="1"/>
  <c r="N32" i="1"/>
  <c r="J32" i="1"/>
  <c r="I32" i="1"/>
  <c r="H32" i="1"/>
  <c r="E32" i="1"/>
  <c r="D32" i="1"/>
  <c r="C32" i="1"/>
  <c r="Q31" i="1"/>
  <c r="R31" i="1" s="1"/>
  <c r="K31" i="1"/>
  <c r="L31" i="1" s="1"/>
  <c r="F31" i="1"/>
  <c r="Q30" i="1"/>
  <c r="R30" i="1" s="1"/>
  <c r="K30" i="1"/>
  <c r="L30" i="1" s="1"/>
  <c r="F30" i="1"/>
  <c r="G30" i="1" s="1"/>
  <c r="P29" i="1"/>
  <c r="O29" i="1"/>
  <c r="N29" i="1"/>
  <c r="J29" i="1"/>
  <c r="I29" i="1"/>
  <c r="H29" i="1"/>
  <c r="E29" i="1"/>
  <c r="D29" i="1"/>
  <c r="C29" i="1"/>
  <c r="Q28" i="1"/>
  <c r="R28" i="1" s="1"/>
  <c r="K28" i="1"/>
  <c r="L28" i="1" s="1"/>
  <c r="F28" i="1"/>
  <c r="G28" i="1" s="1"/>
  <c r="Q27" i="1"/>
  <c r="R27" i="1" s="1"/>
  <c r="K27" i="1"/>
  <c r="F27" i="1"/>
  <c r="S32" i="1" l="1"/>
  <c r="T32" i="1" s="1"/>
  <c r="S29" i="1"/>
  <c r="R29" i="1"/>
  <c r="F29" i="1"/>
  <c r="K29" i="1"/>
  <c r="F32" i="1"/>
  <c r="Y33" i="1"/>
  <c r="Q32" i="1"/>
  <c r="G31" i="1"/>
  <c r="G32" i="1" s="1"/>
  <c r="W30" i="1" s="1"/>
  <c r="L32" i="1"/>
  <c r="R32" i="1"/>
  <c r="K32" i="1"/>
  <c r="Q29" i="1"/>
  <c r="G27" i="1"/>
  <c r="G29" i="1" s="1"/>
  <c r="W27" i="1" s="1"/>
  <c r="L27" i="1"/>
  <c r="L29" i="1" s="1"/>
  <c r="P26" i="1"/>
  <c r="O26" i="1"/>
  <c r="N26" i="1"/>
  <c r="J26" i="1"/>
  <c r="I26" i="1"/>
  <c r="H26" i="1"/>
  <c r="E26" i="1"/>
  <c r="D26" i="1"/>
  <c r="C26" i="1"/>
  <c r="Q25" i="1"/>
  <c r="R25" i="1" s="1"/>
  <c r="K25" i="1"/>
  <c r="L25" i="1" s="1"/>
  <c r="F25" i="1"/>
  <c r="G25" i="1" s="1"/>
  <c r="Q24" i="1"/>
  <c r="R24" i="1" s="1"/>
  <c r="K24" i="1"/>
  <c r="F24" i="1"/>
  <c r="G24" i="1" s="1"/>
  <c r="U30" i="1" l="1"/>
  <c r="T29" i="1"/>
  <c r="U27" i="1" s="1"/>
  <c r="S26" i="1"/>
  <c r="K26" i="1"/>
  <c r="Y30" i="1"/>
  <c r="Y27" i="1"/>
  <c r="R26" i="1"/>
  <c r="G26" i="1"/>
  <c r="W24" i="1" s="1"/>
  <c r="Q26" i="1"/>
  <c r="L24" i="1"/>
  <c r="L26" i="1" s="1"/>
  <c r="F26" i="1"/>
  <c r="T26" i="1" l="1"/>
  <c r="U24" i="1" s="1"/>
  <c r="Y24" i="1"/>
  <c r="O23" i="1"/>
  <c r="N23" i="1"/>
  <c r="J23" i="1"/>
  <c r="I23" i="1"/>
  <c r="H23" i="1"/>
  <c r="E23" i="1"/>
  <c r="D23" i="1"/>
  <c r="C23" i="1"/>
  <c r="Q22" i="1"/>
  <c r="K22" i="1"/>
  <c r="L22" i="1" s="1"/>
  <c r="F22" i="1"/>
  <c r="G22" i="1" s="1"/>
  <c r="Q21" i="1"/>
  <c r="R21" i="1" s="1"/>
  <c r="K21" i="1"/>
  <c r="F21" i="1"/>
  <c r="S23" i="1" l="1"/>
  <c r="F23" i="1"/>
  <c r="Q23" i="1"/>
  <c r="K23" i="1"/>
  <c r="R22" i="1"/>
  <c r="R23" i="1" s="1"/>
  <c r="G21" i="1"/>
  <c r="G23" i="1" s="1"/>
  <c r="W21" i="1" s="1"/>
  <c r="L21" i="1"/>
  <c r="L23" i="1" s="1"/>
  <c r="P20" i="1"/>
  <c r="O20" i="1"/>
  <c r="N20" i="1"/>
  <c r="J20" i="1"/>
  <c r="I20" i="1"/>
  <c r="H20" i="1"/>
  <c r="E20" i="1"/>
  <c r="D20" i="1"/>
  <c r="C20" i="1"/>
  <c r="Q19" i="1"/>
  <c r="R19" i="1" s="1"/>
  <c r="K19" i="1"/>
  <c r="L19" i="1" s="1"/>
  <c r="F19" i="1"/>
  <c r="Q18" i="1"/>
  <c r="R18" i="1" s="1"/>
  <c r="K18" i="1"/>
  <c r="F18" i="1"/>
  <c r="G18" i="1" s="1"/>
  <c r="T23" i="1" l="1"/>
  <c r="U21" i="1" s="1"/>
  <c r="S20" i="1"/>
  <c r="K20" i="1"/>
  <c r="R20" i="1"/>
  <c r="F20" i="1"/>
  <c r="Y21" i="1"/>
  <c r="Q20" i="1"/>
  <c r="G19" i="1"/>
  <c r="G20" i="1" s="1"/>
  <c r="W18" i="1" s="1"/>
  <c r="L18" i="1"/>
  <c r="L20" i="1" s="1"/>
  <c r="T20" i="1" l="1"/>
  <c r="U18" i="1" s="1"/>
  <c r="Y18" i="1"/>
  <c r="P17" i="1"/>
  <c r="O17" i="1"/>
  <c r="N17" i="1"/>
  <c r="J17" i="1"/>
  <c r="I17" i="1"/>
  <c r="H17" i="1"/>
  <c r="E17" i="1"/>
  <c r="D17" i="1"/>
  <c r="C17" i="1"/>
  <c r="Q16" i="1"/>
  <c r="R16" i="1" s="1"/>
  <c r="K16" i="1"/>
  <c r="L16" i="1" s="1"/>
  <c r="F16" i="1"/>
  <c r="G16" i="1" s="1"/>
  <c r="Q15" i="1"/>
  <c r="R15" i="1" s="1"/>
  <c r="K15" i="1"/>
  <c r="F15" i="1"/>
  <c r="G15" i="1" s="1"/>
  <c r="P14" i="1"/>
  <c r="O14" i="1"/>
  <c r="N14" i="1"/>
  <c r="J14" i="1"/>
  <c r="I14" i="1"/>
  <c r="H14" i="1"/>
  <c r="E14" i="1"/>
  <c r="D14" i="1"/>
  <c r="C14" i="1"/>
  <c r="Q13" i="1"/>
  <c r="R13" i="1" s="1"/>
  <c r="K13" i="1"/>
  <c r="L13" i="1" s="1"/>
  <c r="F13" i="1"/>
  <c r="G13" i="1" s="1"/>
  <c r="Q12" i="1"/>
  <c r="R12" i="1" s="1"/>
  <c r="K12" i="1"/>
  <c r="F12" i="1"/>
  <c r="Q6" i="1"/>
  <c r="R6" i="1" s="1"/>
  <c r="S14" i="1" l="1"/>
  <c r="T14" i="1"/>
  <c r="U12" i="1" s="1"/>
  <c r="S17" i="1"/>
  <c r="K14" i="1"/>
  <c r="K17" i="1"/>
  <c r="F14" i="1"/>
  <c r="Q17" i="1"/>
  <c r="R17" i="1"/>
  <c r="G17" i="1"/>
  <c r="W15" i="1" s="1"/>
  <c r="F17" i="1"/>
  <c r="L15" i="1"/>
  <c r="L17" i="1" s="1"/>
  <c r="R14" i="1"/>
  <c r="Q14" i="1"/>
  <c r="G12" i="1"/>
  <c r="G14" i="1" s="1"/>
  <c r="W12" i="1" s="1"/>
  <c r="L12" i="1"/>
  <c r="L14" i="1" s="1"/>
  <c r="J11" i="1"/>
  <c r="J8" i="1"/>
  <c r="J74" i="1" s="1"/>
  <c r="T17" i="1" l="1"/>
  <c r="U15" i="1" s="1"/>
  <c r="Y15" i="1"/>
  <c r="Y12" i="1"/>
  <c r="P11" i="1"/>
  <c r="O11" i="1"/>
  <c r="O74" i="1" s="1"/>
  <c r="N11" i="1"/>
  <c r="Q10" i="1"/>
  <c r="R10" i="1" s="1"/>
  <c r="Q9" i="1"/>
  <c r="R9" i="1" s="1"/>
  <c r="P8" i="1"/>
  <c r="N8" i="1"/>
  <c r="Q7" i="1"/>
  <c r="R7" i="1" s="1"/>
  <c r="R8" i="1" s="1"/>
  <c r="I11" i="1"/>
  <c r="H11" i="1"/>
  <c r="I8" i="1"/>
  <c r="H8" i="1"/>
  <c r="H74" i="1" s="1"/>
  <c r="E11" i="1"/>
  <c r="E8" i="1"/>
  <c r="K10" i="1"/>
  <c r="L10" i="1" s="1"/>
  <c r="F10" i="1"/>
  <c r="G10" i="1" s="1"/>
  <c r="C11" i="1"/>
  <c r="D11" i="1"/>
  <c r="C8" i="1"/>
  <c r="D8" i="1"/>
  <c r="K7" i="1"/>
  <c r="L7" i="1" s="1"/>
  <c r="F7" i="1"/>
  <c r="G7" i="1" s="1"/>
  <c r="I74" i="1" l="1"/>
  <c r="D74" i="1"/>
  <c r="C74" i="1"/>
  <c r="S11" i="1"/>
  <c r="E74" i="1"/>
  <c r="S8" i="1"/>
  <c r="N74" i="1"/>
  <c r="P74" i="1"/>
  <c r="R11" i="1"/>
  <c r="R74" i="1" s="1"/>
  <c r="Q8" i="1"/>
  <c r="Q11" i="1"/>
  <c r="T8" i="1" l="1"/>
  <c r="U6" i="1"/>
  <c r="S74" i="1"/>
  <c r="T11" i="1"/>
  <c r="U9" i="1"/>
  <c r="S75" i="1"/>
  <c r="Q74" i="1"/>
  <c r="K9" i="1"/>
  <c r="K11" i="1" s="1"/>
  <c r="K6" i="1"/>
  <c r="F9" i="1"/>
  <c r="G9" i="1" s="1"/>
  <c r="G11" i="1" s="1"/>
  <c r="W9" i="1" s="1"/>
  <c r="F6" i="1"/>
  <c r="G6" i="1" s="1"/>
  <c r="G8" i="1" s="1"/>
  <c r="W6" i="1" s="1"/>
  <c r="W74" i="1" l="1"/>
  <c r="U74" i="1"/>
  <c r="T74" i="1"/>
  <c r="G74" i="1"/>
  <c r="K8" i="1"/>
  <c r="K74" i="1" s="1"/>
  <c r="L6" i="1"/>
  <c r="L8" i="1" s="1"/>
  <c r="L9" i="1"/>
  <c r="L11" i="1" s="1"/>
  <c r="F8" i="1"/>
  <c r="F11" i="1"/>
  <c r="X74" i="1" l="1"/>
  <c r="F74" i="1"/>
  <c r="Y6" i="1"/>
  <c r="L74" i="1"/>
  <c r="Y9" i="1"/>
  <c r="Y74" i="1" l="1"/>
  <c r="AD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Arťuchova Marina Ing. (MPSV)</author>
    <author>Obstová Petra Ing. (MPSV)</author>
  </authors>
  <commentList>
    <comment ref="M4" authorId="0" shapeId="0" xr:uid="{0AA7CA33-9775-4B74-AAC0-6EFF5524C2DF}">
      <text>
        <r>
          <rPr>
            <b/>
            <sz val="9"/>
            <color indexed="81"/>
            <rFont val="Tahoma"/>
            <charset val="1"/>
          </rPr>
          <t>Arťuchova Marina Ing. (MPSV):</t>
        </r>
        <r>
          <rPr>
            <sz val="9"/>
            <color indexed="81"/>
            <rFont val="Tahoma"/>
            <charset val="1"/>
          </rPr>
          <t xml:space="preserve">
S předpokladem 100% docházky, stejný počet dětí, jako v tomto šk. roce k 28. 2. 2022</t>
        </r>
      </text>
    </comment>
    <comment ref="H5" authorId="1" shapeId="0" xr:uid="{9CEB08F4-1281-4F0E-BE90-D7A316A9E392}">
      <text>
        <r>
          <rPr>
            <b/>
            <sz val="9"/>
            <color indexed="81"/>
            <rFont val="Tahoma"/>
            <charset val="1"/>
          </rPr>
          <t>Obstová Petra Ing. (MPSV):</t>
        </r>
        <r>
          <rPr>
            <sz val="9"/>
            <color indexed="81"/>
            <rFont val="Tahoma"/>
            <charset val="1"/>
          </rPr>
          <t xml:space="preserve">
= počet podpořených dětí k 28. 2. 2022.</t>
        </r>
      </text>
    </comment>
    <comment ref="I5" authorId="1" shapeId="0" xr:uid="{74853DE0-1D9B-44D5-8CF3-B8EC920BF88C}">
      <text>
        <r>
          <rPr>
            <b/>
            <sz val="9"/>
            <color indexed="81"/>
            <rFont val="Tahoma"/>
            <charset val="1"/>
          </rPr>
          <t xml:space="preserve">Obstová Petra Ing. (MPSV):
</t>
        </r>
        <r>
          <rPr>
            <sz val="9"/>
            <color indexed="81"/>
            <rFont val="Tahoma"/>
            <family val="2"/>
            <charset val="238"/>
          </rPr>
          <t>S předpokladem 100% docházky.</t>
        </r>
      </text>
    </comment>
    <comment ref="Y6" authorId="0" shapeId="0" xr:uid="{A527BB10-EA32-4501-97E0-68FA9B7418FF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12" authorId="0" shapeId="0" xr:uid="{EDB8504D-8166-443C-99B3-7F6F040CED83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15" authorId="0" shapeId="0" xr:uid="{CB5B5E8A-D422-475D-A9B0-C7A9C031103B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18" authorId="0" shapeId="0" xr:uid="{EBFDDE35-93AB-47F3-BD56-0CB8B1BE605A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21" authorId="0" shapeId="0" xr:uid="{6FDE6C14-6BE9-42C3-9641-408CBF08E778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24" authorId="0" shapeId="0" xr:uid="{BDF8415E-74BA-45C7-895D-B19BDBB2B0C8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27" authorId="0" shapeId="0" xr:uid="{69916CA0-0001-4AF4-9986-C5F5767E04DE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30" authorId="0" shapeId="0" xr:uid="{309E7909-5072-45AB-9D09-FEB38729C05B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33" authorId="0" shapeId="0" xr:uid="{488E8BA6-F3D0-4BD5-9483-A6BDF6731131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36" authorId="0" shapeId="0" xr:uid="{60197360-90DA-4627-A185-A4FB8088E5B1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39" authorId="0" shapeId="0" xr:uid="{1865AA19-75D8-4819-9F62-96C741EF4469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42" authorId="0" shapeId="0" xr:uid="{A3CEC70B-21CE-45EE-A41D-6CE4E13DAA42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45" authorId="0" shapeId="0" xr:uid="{DE1D9038-5606-4740-9104-E4C8C57FF9EF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48" authorId="0" shapeId="0" xr:uid="{F48ECE67-E456-4C04-AA14-D6F8C17ABFB0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51" authorId="0" shapeId="0" xr:uid="{1D34B6CB-7A19-442B-8BF8-2F20D3A7EFA1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54" authorId="0" shapeId="0" xr:uid="{75A6F189-81F5-4F78-92BD-B2847FBE1277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57" authorId="0" shapeId="0" xr:uid="{6551579C-F169-4BC2-B08D-91F2728A7BA7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60" authorId="0" shapeId="0" xr:uid="{E2EBDA41-E58D-4E1F-BABC-9F3D85B15588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  <comment ref="Y63" authorId="0" shapeId="0" xr:uid="{B559FA93-A94F-4376-A9DF-D9E2705BF88F}">
      <text>
        <r>
          <rPr>
            <b/>
            <sz val="9"/>
            <color indexed="81"/>
            <rFont val="Tahoma"/>
            <family val="2"/>
            <charset val="238"/>
          </rPr>
          <t>Arťuchova Marina Ing. (MPSV):</t>
        </r>
        <r>
          <rPr>
            <sz val="9"/>
            <color indexed="81"/>
            <rFont val="Tahoma"/>
            <family val="2"/>
            <charset val="238"/>
          </rPr>
          <t xml:space="preserve">
Nový rozpočet partnera v Partnerské smlouvě/dodatku Fyzicky bude zaslaná částka ponížena o zůstatek, který nebyl využit. </t>
        </r>
      </text>
    </comment>
  </commentList>
</comments>
</file>

<file path=xl/sharedStrings.xml><?xml version="1.0" encoding="utf-8"?>
<sst xmlns="http://schemas.openxmlformats.org/spreadsheetml/2006/main" count="176" uniqueCount="50">
  <si>
    <t xml:space="preserve">Počet podpořených dětí </t>
  </si>
  <si>
    <t xml:space="preserve">Partner s finanční účastí </t>
  </si>
  <si>
    <t>xxx</t>
  </si>
  <si>
    <t>Č.j.  partnera</t>
  </si>
  <si>
    <t>Celková částka</t>
  </si>
  <si>
    <t>Celkem (bez  paušální částky)</t>
  </si>
  <si>
    <t>Paušální částka ve výši  5%</t>
  </si>
  <si>
    <t>Počet vydaných obědů</t>
  </si>
  <si>
    <t>Předpokládaný počet dětí</t>
  </si>
  <si>
    <t>Celkem</t>
  </si>
  <si>
    <t>Předpokládaný počet vydaných obědů</t>
  </si>
  <si>
    <t xml:space="preserve">Celková částka </t>
  </si>
  <si>
    <t>Věková kategorie</t>
  </si>
  <si>
    <t>MŠ děti do 6 let</t>
  </si>
  <si>
    <t>MŠ děti od 7 let</t>
  </si>
  <si>
    <t>Predikce čerpání partnera od 1.3. 2022 - 30. 06. 2022</t>
  </si>
  <si>
    <t>Skutečné čerpání partnera od 1. 9. 2021 - 28. 2. 2022</t>
  </si>
  <si>
    <r>
      <t xml:space="preserve">Analýza čerpání stávajících partnerů </t>
    </r>
    <r>
      <rPr>
        <b/>
        <sz val="11"/>
        <color rgb="FFFF0000"/>
        <rFont val="Calibri"/>
        <family val="2"/>
        <charset val="238"/>
        <scheme val="minor"/>
      </rPr>
      <t>za rok 2021/2022</t>
    </r>
  </si>
  <si>
    <r>
      <t xml:space="preserve">Plánované čerpání partnera pro školní rok </t>
    </r>
    <r>
      <rPr>
        <b/>
        <sz val="11"/>
        <color rgb="FFFF0000"/>
        <rFont val="Calibri"/>
        <family val="2"/>
        <charset val="238"/>
        <scheme val="minor"/>
      </rPr>
      <t xml:space="preserve">2022/2023 </t>
    </r>
  </si>
  <si>
    <t>Celková dosavadní alokace projektu</t>
  </si>
  <si>
    <t>Částka, kterou bude ŘO zasílat</t>
  </si>
  <si>
    <t>Celkový rozpočet po změně</t>
  </si>
  <si>
    <t>Rozpočet po změně: stávající partneři</t>
  </si>
  <si>
    <t>Základní škola a Mateřská škola Tábor, Helsinská 2732</t>
  </si>
  <si>
    <t>Mateřská škola Volary, okres Prachatice</t>
  </si>
  <si>
    <t>Základní škola a Mateřská škola Tábor, náměstí Mikuláše z Husi 45</t>
  </si>
  <si>
    <t>Mateřská škola, Jizerská 4, České Budějovice</t>
  </si>
  <si>
    <t>Mateřská škola Chyšky</t>
  </si>
  <si>
    <t>Mateřská škola, Český Krumlov, Plešivec II/391</t>
  </si>
  <si>
    <t>Mateřská škola Jahůdka, Bechyně, Na Libuši 859</t>
  </si>
  <si>
    <t>Základní škola a Mateřská škola Dub, okres Prachatice</t>
  </si>
  <si>
    <t>Mateřská škola Prachatice</t>
  </si>
  <si>
    <t>Základní škola a Mateřská škola Benešov nad Černou</t>
  </si>
  <si>
    <t>Základní škola a Mateřská škola, Kubatova 1, České Budějovice</t>
  </si>
  <si>
    <t>Základní škola a Mateřská škola J.Š. Baara, Jírovcova 9/a,České Budějovice</t>
  </si>
  <si>
    <t>Mateřská škola Sedmikráska, Železničářská 12, České Budějovice</t>
  </si>
  <si>
    <t>Mateřská škola Dačice</t>
  </si>
  <si>
    <t>Mateřská škola Zeyerova 33, České Budějovice</t>
  </si>
  <si>
    <t>Církevní mateřská škola České Budějovice,Lipenská 3</t>
  </si>
  <si>
    <t>Základní škola a mateřská škola Mirovice, okres Písek</t>
  </si>
  <si>
    <t>Základní škola a Mateřská škola, Emy Destinové 46, České Budějovice</t>
  </si>
  <si>
    <t>Základní škola a Mateřská škola Sezimovo Ústí,9.května 489, okres Tábor</t>
  </si>
  <si>
    <t>Mateřská škola Klubíčko Milevsko, B. Němcové 1380,okres Písek</t>
  </si>
  <si>
    <t>Rozpočet po změně(bez paušální částky)</t>
  </si>
  <si>
    <t>Paušální částka ve výši 5%</t>
  </si>
  <si>
    <t>Kontrolní součet</t>
  </si>
  <si>
    <t>Fyzické zaslání peněz</t>
  </si>
  <si>
    <t>Zaslané zálohy</t>
  </si>
  <si>
    <t>Vratka ,vyúčtování k 28.2.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</si>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</sst>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D1E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8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8" fontId="3" fillId="7" borderId="1" xfId="0" applyNumberFormat="1" applyFont="1" applyFill="1" applyBorder="1" applyAlignment="1">
      <alignment horizontal="center" vertical="center"/>
    </xf>
    <xf numFmtId="8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8" fontId="0" fillId="0" borderId="9" xfId="0" applyNumberFormat="1" applyBorder="1" applyAlignment="1">
      <alignment vertical="center"/>
    </xf>
    <xf numFmtId="8" fontId="0" fillId="0" borderId="11" xfId="0" applyNumberFormat="1" applyBorder="1" applyAlignment="1">
      <alignment vertical="center"/>
    </xf>
    <xf numFmtId="0" fontId="9" fillId="9" borderId="8" xfId="0" applyFont="1" applyFill="1" applyBorder="1" applyAlignment="1">
      <alignment vertical="center" wrapText="1"/>
    </xf>
    <xf numFmtId="0" fontId="9" fillId="9" borderId="10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8" fontId="2" fillId="0" borderId="13" xfId="0" applyNumberFormat="1" applyFont="1" applyBorder="1" applyAlignment="1">
      <alignment vertical="center"/>
    </xf>
    <xf numFmtId="8" fontId="1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9" borderId="14" xfId="0" applyFont="1" applyFill="1" applyBorder="1" applyAlignment="1">
      <alignment vertical="center" wrapText="1"/>
    </xf>
    <xf numFmtId="8" fontId="0" fillId="0" borderId="15" xfId="0" applyNumberFormat="1" applyBorder="1" applyAlignment="1">
      <alignment vertical="center"/>
    </xf>
    <xf numFmtId="8" fontId="1" fillId="3" borderId="2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8" fontId="3" fillId="6" borderId="3" xfId="0" applyNumberFormat="1" applyFont="1" applyFill="1" applyBorder="1" applyAlignment="1">
      <alignment horizontal="center" vertical="center"/>
    </xf>
    <xf numFmtId="8" fontId="1" fillId="3" borderId="0" xfId="0" applyNumberFormat="1" applyFont="1" applyFill="1" applyAlignment="1">
      <alignment horizontal="center" vertical="center"/>
    </xf>
    <xf numFmtId="8" fontId="1" fillId="4" borderId="2" xfId="0" applyNumberFormat="1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8" fontId="2" fillId="0" borderId="0" xfId="0" applyNumberFormat="1" applyFont="1" applyAlignment="1">
      <alignment vertical="center"/>
    </xf>
    <xf numFmtId="0" fontId="11" fillId="9" borderId="8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/>
    </xf>
    <xf numFmtId="8" fontId="1" fillId="3" borderId="7" xfId="0" applyNumberFormat="1" applyFont="1" applyFill="1" applyBorder="1" applyAlignment="1">
      <alignment horizontal="center" vertical="center"/>
    </xf>
    <xf numFmtId="8" fontId="1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BD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285750</xdr:colOff>
      <xdr:row>1</xdr:row>
      <xdr:rowOff>600075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61010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5"/>
  <sheetViews>
    <sheetView tabSelected="1" view="pageLayout" topLeftCell="AA1" zoomScaleNormal="80" workbookViewId="0">
      <selection activeCell="AS3" sqref="AS3"/>
    </sheetView>
  </sheetViews>
  <sheetFormatPr defaultRowHeight="14.3" x14ac:dyDescent="0.25"/>
  <cols>
    <col min="1" max="1" width="13.25" style="1" customWidth="1"/>
    <col min="2" max="2" width="51.75" customWidth="1"/>
    <col min="3" max="3" width="16.375" customWidth="1"/>
    <col min="4" max="4" width="14.375" customWidth="1"/>
    <col min="5" max="5" width="13.25" customWidth="1"/>
    <col min="6" max="6" width="18.625" customWidth="1"/>
    <col min="7" max="7" width="18" customWidth="1"/>
    <col min="8" max="8" width="18.75" customWidth="1"/>
    <col min="9" max="9" width="16.875" customWidth="1"/>
    <col min="10" max="10" width="16.125" customWidth="1"/>
    <col min="11" max="11" width="16" customWidth="1"/>
    <col min="12" max="12" width="20.125" customWidth="1"/>
    <col min="13" max="13" width="21.125" customWidth="1"/>
    <col min="14" max="14" width="27.25" customWidth="1"/>
    <col min="15" max="15" width="17" customWidth="1"/>
    <col min="16" max="16" width="15.75" customWidth="1"/>
    <col min="17" max="17" width="21" customWidth="1"/>
    <col min="18" max="24" width="25.25" customWidth="1"/>
    <col min="25" max="25" width="28.75" customWidth="1"/>
    <col min="26" max="26" width="16.625" customWidth="1"/>
    <col min="27" max="27" width="18.625" customWidth="1"/>
    <col min="28" max="28" width="11.75" customWidth="1"/>
    <col min="29" max="29" width="32.875" customWidth="1"/>
    <col min="30" max="30" width="20.125" customWidth="1"/>
  </cols>
  <sheetData>
    <row r="2" spans="1:30" ht="48.75" customHeight="1" x14ac:dyDescent="0.25"/>
    <row r="4" spans="1:30" ht="14.95" customHeight="1" x14ac:dyDescent="0.25">
      <c r="A4" s="54" t="s">
        <v>17</v>
      </c>
      <c r="B4" s="55"/>
      <c r="C4" s="56" t="s">
        <v>16</v>
      </c>
      <c r="D4" s="56"/>
      <c r="E4" s="56"/>
      <c r="F4" s="56"/>
      <c r="G4" s="56"/>
      <c r="H4" s="57" t="s">
        <v>15</v>
      </c>
      <c r="I4" s="57"/>
      <c r="J4" s="57"/>
      <c r="K4" s="57"/>
      <c r="L4" s="57"/>
      <c r="M4" s="51" t="s">
        <v>18</v>
      </c>
      <c r="N4" s="52"/>
      <c r="O4" s="52"/>
      <c r="P4" s="52"/>
      <c r="Q4" s="52"/>
      <c r="R4" s="53"/>
      <c r="S4" s="27"/>
      <c r="T4" s="27"/>
      <c r="U4" s="27"/>
      <c r="V4" s="27"/>
      <c r="W4" s="27"/>
      <c r="X4" s="27"/>
      <c r="Y4" s="15"/>
    </row>
    <row r="5" spans="1:30" ht="43.5" thickBot="1" x14ac:dyDescent="0.3">
      <c r="A5" s="6" t="s">
        <v>3</v>
      </c>
      <c r="B5" s="6" t="s">
        <v>1</v>
      </c>
      <c r="C5" s="3" t="s">
        <v>0</v>
      </c>
      <c r="D5" s="3" t="s">
        <v>7</v>
      </c>
      <c r="E5" s="3" t="s">
        <v>5</v>
      </c>
      <c r="F5" s="3" t="s">
        <v>6</v>
      </c>
      <c r="G5" s="3" t="s">
        <v>4</v>
      </c>
      <c r="H5" s="6" t="s">
        <v>0</v>
      </c>
      <c r="I5" s="6" t="s">
        <v>7</v>
      </c>
      <c r="J5" s="6" t="s">
        <v>5</v>
      </c>
      <c r="K5" s="6" t="s">
        <v>6</v>
      </c>
      <c r="L5" s="6" t="s">
        <v>11</v>
      </c>
      <c r="M5" s="12" t="s">
        <v>12</v>
      </c>
      <c r="N5" s="12" t="s">
        <v>8</v>
      </c>
      <c r="O5" s="12" t="s">
        <v>10</v>
      </c>
      <c r="P5" s="12" t="s">
        <v>5</v>
      </c>
      <c r="Q5" s="12" t="s">
        <v>6</v>
      </c>
      <c r="R5" s="12" t="s">
        <v>4</v>
      </c>
      <c r="S5" s="12" t="s">
        <v>43</v>
      </c>
      <c r="T5" s="12" t="s">
        <v>44</v>
      </c>
      <c r="U5" s="12" t="s">
        <v>45</v>
      </c>
      <c r="V5" s="12" t="s">
        <v>47</v>
      </c>
      <c r="W5" s="12" t="s">
        <v>48</v>
      </c>
      <c r="X5" s="12" t="s">
        <v>46</v>
      </c>
      <c r="Y5" s="3" t="s">
        <v>22</v>
      </c>
    </row>
    <row r="6" spans="1:30" ht="22.75" customHeight="1" x14ac:dyDescent="0.25">
      <c r="A6" s="37">
        <v>1</v>
      </c>
      <c r="B6" s="40" t="s">
        <v>23</v>
      </c>
      <c r="C6" s="4">
        <v>14</v>
      </c>
      <c r="D6" s="4">
        <v>875</v>
      </c>
      <c r="E6" s="5">
        <v>32375</v>
      </c>
      <c r="F6" s="5">
        <f>+E6*0.05</f>
        <v>1618.75</v>
      </c>
      <c r="G6" s="5">
        <f>ABS(E6+F6)</f>
        <v>33993.75</v>
      </c>
      <c r="H6" s="4">
        <v>14</v>
      </c>
      <c r="I6" s="4">
        <v>1204</v>
      </c>
      <c r="J6" s="5">
        <v>44548</v>
      </c>
      <c r="K6" s="5">
        <f>+J6*0.05</f>
        <v>2227.4</v>
      </c>
      <c r="L6" s="5">
        <f>ABS(J6+K6)</f>
        <v>46775.4</v>
      </c>
      <c r="M6" s="5" t="s">
        <v>13</v>
      </c>
      <c r="N6" s="4">
        <v>13</v>
      </c>
      <c r="O6" s="4">
        <v>2613</v>
      </c>
      <c r="P6" s="5">
        <v>96681</v>
      </c>
      <c r="Q6" s="5">
        <f>+P6*0.05</f>
        <v>4834.05</v>
      </c>
      <c r="R6" s="5">
        <f t="shared" ref="R6:R10" si="0">+P6+Q6</f>
        <v>101515.05</v>
      </c>
      <c r="S6" s="26">
        <f t="shared" ref="S6:S37" si="1">ABS(E6+J6+P6)</f>
        <v>173604</v>
      </c>
      <c r="T6" s="5">
        <f t="shared" ref="T6:T37" si="2">+S6*0.05</f>
        <v>8680.2000000000007</v>
      </c>
      <c r="U6" s="43">
        <f>ABS(S8+T8)</f>
        <v>190937.25</v>
      </c>
      <c r="V6" s="43">
        <v>127474.2</v>
      </c>
      <c r="W6" s="43">
        <f>ABS(V6-G8)</f>
        <v>93480.45</v>
      </c>
      <c r="X6" s="43">
        <f>(U6-V6)</f>
        <v>63463.05</v>
      </c>
      <c r="Y6" s="43">
        <f>+G8+L8+R8</f>
        <v>190937.25</v>
      </c>
      <c r="Z6" s="34" t="s">
        <v>19</v>
      </c>
      <c r="AA6" s="16">
        <f>ABS(V6)</f>
        <v>127474.2</v>
      </c>
      <c r="AB6" s="32"/>
    </row>
    <row r="7" spans="1:30" ht="22.75" customHeight="1" x14ac:dyDescent="0.25">
      <c r="A7" s="38"/>
      <c r="B7" s="41"/>
      <c r="C7" s="4">
        <v>0</v>
      </c>
      <c r="D7" s="4">
        <v>0</v>
      </c>
      <c r="E7" s="5">
        <v>0</v>
      </c>
      <c r="F7" s="5">
        <f>+E7*0.05</f>
        <v>0</v>
      </c>
      <c r="G7" s="5">
        <f t="shared" ref="G7:G10" si="3">+E7+F7</f>
        <v>0</v>
      </c>
      <c r="H7" s="4">
        <v>0</v>
      </c>
      <c r="I7" s="4">
        <v>0</v>
      </c>
      <c r="J7" s="5">
        <v>0</v>
      </c>
      <c r="K7" s="5">
        <f>+J7*0.05</f>
        <v>0</v>
      </c>
      <c r="L7" s="5">
        <f t="shared" ref="L7:L10" si="4">+J7+K7</f>
        <v>0</v>
      </c>
      <c r="M7" s="5" t="s">
        <v>14</v>
      </c>
      <c r="N7" s="4">
        <v>1</v>
      </c>
      <c r="O7" s="4">
        <v>201</v>
      </c>
      <c r="P7" s="5">
        <v>8241</v>
      </c>
      <c r="Q7" s="5">
        <f>+P7*0.05</f>
        <v>412.05</v>
      </c>
      <c r="R7" s="5">
        <f t="shared" si="0"/>
        <v>8653.0499999999993</v>
      </c>
      <c r="S7" s="26">
        <f t="shared" si="1"/>
        <v>8241</v>
      </c>
      <c r="T7" s="5">
        <f t="shared" si="2"/>
        <v>412.05</v>
      </c>
      <c r="U7" s="46"/>
      <c r="V7" s="46"/>
      <c r="W7" s="46"/>
      <c r="X7" s="46"/>
      <c r="Y7" s="44"/>
      <c r="Z7" s="35" t="s">
        <v>21</v>
      </c>
      <c r="AA7" s="17">
        <f>ABS(Y6)</f>
        <v>190937.25</v>
      </c>
      <c r="AB7" s="32"/>
    </row>
    <row r="8" spans="1:30" ht="22.75" customHeight="1" thickBot="1" x14ac:dyDescent="0.3">
      <c r="A8" s="39"/>
      <c r="B8" s="42"/>
      <c r="C8" s="8">
        <f t="shared" ref="C8:D8" si="5">SUM(C6:C7)</f>
        <v>14</v>
      </c>
      <c r="D8" s="8">
        <f t="shared" si="5"/>
        <v>875</v>
      </c>
      <c r="E8" s="7">
        <f t="shared" ref="E8:I8" si="6">SUM(E6:E7)</f>
        <v>32375</v>
      </c>
      <c r="F8" s="7">
        <f t="shared" si="6"/>
        <v>1618.75</v>
      </c>
      <c r="G8" s="7">
        <f>SUM(G6:G7)</f>
        <v>33993.75</v>
      </c>
      <c r="H8" s="8">
        <f t="shared" si="6"/>
        <v>14</v>
      </c>
      <c r="I8" s="8">
        <f t="shared" si="6"/>
        <v>1204</v>
      </c>
      <c r="J8" s="7">
        <f>SUM(J6:J7)</f>
        <v>44548</v>
      </c>
      <c r="K8" s="7">
        <f>SUM(K6:K7)</f>
        <v>2227.4</v>
      </c>
      <c r="L8" s="7">
        <f>SUM(L6:L7)</f>
        <v>46775.4</v>
      </c>
      <c r="M8" s="7" t="s">
        <v>9</v>
      </c>
      <c r="N8" s="8">
        <f t="shared" ref="N8:O8" si="7">SUM(N6:N7)</f>
        <v>14</v>
      </c>
      <c r="O8" s="8">
        <f t="shared" si="7"/>
        <v>2814</v>
      </c>
      <c r="P8" s="7">
        <f>SUM(P6:P7)</f>
        <v>104922</v>
      </c>
      <c r="Q8" s="7">
        <f>SUM(Q6:Q7)</f>
        <v>5246.1</v>
      </c>
      <c r="R8" s="7">
        <f>SUM(R6:R7)</f>
        <v>110168.1</v>
      </c>
      <c r="S8" s="30">
        <f t="shared" si="1"/>
        <v>181845</v>
      </c>
      <c r="T8" s="31">
        <f t="shared" si="2"/>
        <v>9092.25</v>
      </c>
      <c r="U8" s="47"/>
      <c r="V8" s="47"/>
      <c r="W8" s="47"/>
      <c r="X8" s="47"/>
      <c r="Y8" s="45"/>
      <c r="Z8" s="36" t="s">
        <v>20</v>
      </c>
      <c r="AA8" s="21">
        <f>ABS(AA7-AA6)</f>
        <v>63463.05</v>
      </c>
      <c r="AB8" s="33"/>
    </row>
    <row r="9" spans="1:30" ht="21.1" customHeight="1" thickBot="1" x14ac:dyDescent="0.3">
      <c r="A9" s="37">
        <v>2</v>
      </c>
      <c r="B9" s="37" t="s">
        <v>24</v>
      </c>
      <c r="C9" s="4">
        <v>5</v>
      </c>
      <c r="D9" s="4">
        <v>135</v>
      </c>
      <c r="E9" s="5">
        <v>4050</v>
      </c>
      <c r="F9" s="5">
        <f>+E9*0.05</f>
        <v>202.5</v>
      </c>
      <c r="G9" s="5">
        <f t="shared" si="3"/>
        <v>4252.5</v>
      </c>
      <c r="H9" s="4">
        <v>5</v>
      </c>
      <c r="I9" s="4">
        <v>430</v>
      </c>
      <c r="J9" s="5">
        <v>16340</v>
      </c>
      <c r="K9" s="5">
        <f>+J9*0.05</f>
        <v>817</v>
      </c>
      <c r="L9" s="5">
        <f t="shared" si="4"/>
        <v>17157</v>
      </c>
      <c r="M9" s="5" t="s">
        <v>13</v>
      </c>
      <c r="N9" s="4">
        <v>5</v>
      </c>
      <c r="O9" s="4">
        <v>1005</v>
      </c>
      <c r="P9" s="5">
        <v>38190</v>
      </c>
      <c r="Q9" s="5">
        <f>+P9*0.05</f>
        <v>1909.5</v>
      </c>
      <c r="R9" s="5">
        <f t="shared" si="0"/>
        <v>40099.5</v>
      </c>
      <c r="S9" s="26">
        <f t="shared" si="1"/>
        <v>58580</v>
      </c>
      <c r="T9" s="5">
        <f t="shared" si="2"/>
        <v>2929</v>
      </c>
      <c r="U9" s="43">
        <f>ABS(S11+T11)</f>
        <v>89130.3</v>
      </c>
      <c r="V9" s="43">
        <v>43476.3</v>
      </c>
      <c r="W9" s="43">
        <f>ABS(V9-G11)</f>
        <v>36313.200000000004</v>
      </c>
      <c r="X9" s="43">
        <f>(U9-V9)</f>
        <v>45654</v>
      </c>
      <c r="Y9" s="43">
        <f>+G11+L11+R11</f>
        <v>89130.299999999988</v>
      </c>
      <c r="Z9" s="34" t="s">
        <v>19</v>
      </c>
      <c r="AA9" s="16">
        <f>ABS(V9)</f>
        <v>43476.3</v>
      </c>
    </row>
    <row r="10" spans="1:30" ht="33.799999999999997" customHeight="1" x14ac:dyDescent="0.25">
      <c r="A10" s="38"/>
      <c r="B10" s="38"/>
      <c r="C10" s="4">
        <v>2</v>
      </c>
      <c r="D10" s="4">
        <v>84</v>
      </c>
      <c r="E10" s="5">
        <v>2772</v>
      </c>
      <c r="F10" s="5">
        <f>+E10*0.05</f>
        <v>138.6</v>
      </c>
      <c r="G10" s="5">
        <f t="shared" si="3"/>
        <v>2910.6</v>
      </c>
      <c r="H10" s="4">
        <v>2</v>
      </c>
      <c r="I10" s="4">
        <v>172</v>
      </c>
      <c r="J10" s="5">
        <v>7052</v>
      </c>
      <c r="K10" s="5">
        <f>+J10*0.05</f>
        <v>352.6</v>
      </c>
      <c r="L10" s="5">
        <f t="shared" si="4"/>
        <v>7404.6</v>
      </c>
      <c r="M10" s="5" t="s">
        <v>14</v>
      </c>
      <c r="N10" s="4">
        <v>2</v>
      </c>
      <c r="O10" s="4">
        <v>402</v>
      </c>
      <c r="P10" s="5">
        <v>16482</v>
      </c>
      <c r="Q10" s="5">
        <f>+P10*0.05</f>
        <v>824.1</v>
      </c>
      <c r="R10" s="5">
        <f t="shared" si="0"/>
        <v>17306.099999999999</v>
      </c>
      <c r="S10" s="26">
        <f t="shared" si="1"/>
        <v>26306</v>
      </c>
      <c r="T10" s="5">
        <f t="shared" si="2"/>
        <v>1315.3000000000002</v>
      </c>
      <c r="U10" s="46"/>
      <c r="V10" s="46"/>
      <c r="W10" s="46"/>
      <c r="X10" s="46"/>
      <c r="Y10" s="44"/>
      <c r="Z10" s="35" t="s">
        <v>21</v>
      </c>
      <c r="AA10" s="17">
        <f>ABS(Y9)</f>
        <v>89130.299999999988</v>
      </c>
      <c r="AC10" s="18" t="s">
        <v>19</v>
      </c>
      <c r="AD10" s="16">
        <v>699419.7</v>
      </c>
    </row>
    <row r="11" spans="1:30" ht="21.1" customHeight="1" thickBot="1" x14ac:dyDescent="0.3">
      <c r="A11" s="39"/>
      <c r="B11" s="39"/>
      <c r="C11" s="8">
        <f t="shared" ref="C11:L11" si="8">SUM(C9:C10)</f>
        <v>7</v>
      </c>
      <c r="D11" s="8">
        <f t="shared" si="8"/>
        <v>219</v>
      </c>
      <c r="E11" s="7">
        <f t="shared" si="8"/>
        <v>6822</v>
      </c>
      <c r="F11" s="7">
        <f t="shared" si="8"/>
        <v>341.1</v>
      </c>
      <c r="G11" s="7">
        <f t="shared" si="8"/>
        <v>7163.1</v>
      </c>
      <c r="H11" s="8">
        <f t="shared" si="8"/>
        <v>7</v>
      </c>
      <c r="I11" s="8">
        <f t="shared" si="8"/>
        <v>602</v>
      </c>
      <c r="J11" s="7">
        <f t="shared" si="8"/>
        <v>23392</v>
      </c>
      <c r="K11" s="7">
        <f t="shared" si="8"/>
        <v>1169.5999999999999</v>
      </c>
      <c r="L11" s="7">
        <f t="shared" si="8"/>
        <v>24561.599999999999</v>
      </c>
      <c r="M11" s="7" t="s">
        <v>9</v>
      </c>
      <c r="N11" s="8">
        <f>SUM(N9:N10)</f>
        <v>7</v>
      </c>
      <c r="O11" s="8">
        <f>SUM(O9:O10)</f>
        <v>1407</v>
      </c>
      <c r="P11" s="7">
        <f>SUM(P9:P10)</f>
        <v>54672</v>
      </c>
      <c r="Q11" s="7">
        <f>SUM(Q9:Q10)</f>
        <v>2733.6</v>
      </c>
      <c r="R11" s="7">
        <f>SUM(R9:R10)</f>
        <v>57405.599999999999</v>
      </c>
      <c r="S11" s="30">
        <f t="shared" si="1"/>
        <v>84886</v>
      </c>
      <c r="T11" s="31">
        <f t="shared" si="2"/>
        <v>4244.3</v>
      </c>
      <c r="U11" s="47"/>
      <c r="V11" s="47"/>
      <c r="W11" s="47"/>
      <c r="X11" s="47"/>
      <c r="Y11" s="45"/>
      <c r="Z11" s="36" t="s">
        <v>20</v>
      </c>
      <c r="AA11" s="21">
        <f>ABS(AA10-AA9)</f>
        <v>45653.999999999985</v>
      </c>
      <c r="AC11" s="19" t="s">
        <v>21</v>
      </c>
      <c r="AD11" s="17">
        <f>ABS(Y74)</f>
        <v>909414.45000000007</v>
      </c>
    </row>
    <row r="12" spans="1:30" ht="21.1" customHeight="1" thickBot="1" x14ac:dyDescent="0.3">
      <c r="A12" s="37">
        <v>3</v>
      </c>
      <c r="B12" s="40" t="s">
        <v>25</v>
      </c>
      <c r="C12" s="4">
        <v>1</v>
      </c>
      <c r="D12" s="4">
        <v>103</v>
      </c>
      <c r="E12" s="5">
        <v>4118</v>
      </c>
      <c r="F12" s="5">
        <f>+E12*0.05</f>
        <v>205.9</v>
      </c>
      <c r="G12" s="5">
        <f>ABS(E12+F12)</f>
        <v>4323.8999999999996</v>
      </c>
      <c r="H12" s="4">
        <v>1</v>
      </c>
      <c r="I12" s="4">
        <v>86</v>
      </c>
      <c r="J12" s="5">
        <v>3784</v>
      </c>
      <c r="K12" s="5">
        <f>+J12*0.05</f>
        <v>189.20000000000002</v>
      </c>
      <c r="L12" s="5">
        <f>ABS(J12+K12)</f>
        <v>3973.2</v>
      </c>
      <c r="M12" s="5" t="s">
        <v>13</v>
      </c>
      <c r="N12" s="4">
        <v>1</v>
      </c>
      <c r="O12" s="4">
        <v>201</v>
      </c>
      <c r="P12" s="5">
        <v>8844</v>
      </c>
      <c r="Q12" s="5">
        <f>+P12*0.05</f>
        <v>442.20000000000005</v>
      </c>
      <c r="R12" s="5">
        <f t="shared" ref="R12:R13" si="9">+P12+Q12</f>
        <v>9286.2000000000007</v>
      </c>
      <c r="S12" s="26">
        <f t="shared" si="1"/>
        <v>16746</v>
      </c>
      <c r="T12" s="5">
        <f t="shared" si="2"/>
        <v>837.30000000000007</v>
      </c>
      <c r="U12" s="43">
        <f>ABS(S14+T14)</f>
        <v>37716</v>
      </c>
      <c r="V12" s="43">
        <v>25326</v>
      </c>
      <c r="W12" s="43">
        <f>ABS(V12-G14)</f>
        <v>15936.900000000001</v>
      </c>
      <c r="X12" s="43">
        <f>(U12-V12)</f>
        <v>12390</v>
      </c>
      <c r="Y12" s="43">
        <f>+G14+L14+R14</f>
        <v>37716</v>
      </c>
      <c r="Z12" s="34" t="s">
        <v>19</v>
      </c>
      <c r="AA12" s="16">
        <f>ABS(V12)</f>
        <v>25326</v>
      </c>
      <c r="AC12" s="24"/>
      <c r="AD12" s="21"/>
    </row>
    <row r="13" spans="1:30" ht="21.1" customHeight="1" x14ac:dyDescent="0.25">
      <c r="A13" s="38"/>
      <c r="B13" s="41"/>
      <c r="C13" s="4">
        <v>1</v>
      </c>
      <c r="D13" s="4">
        <v>105</v>
      </c>
      <c r="E13" s="5">
        <v>4824</v>
      </c>
      <c r="F13" s="5">
        <f>+E13*0.05</f>
        <v>241.20000000000002</v>
      </c>
      <c r="G13" s="5">
        <f t="shared" ref="G13" si="10">+E13+F13</f>
        <v>5065.2</v>
      </c>
      <c r="H13" s="4">
        <v>1</v>
      </c>
      <c r="I13" s="4">
        <v>86</v>
      </c>
      <c r="J13" s="5">
        <v>4300</v>
      </c>
      <c r="K13" s="5">
        <f>+J13*0.05</f>
        <v>215</v>
      </c>
      <c r="L13" s="5">
        <f t="shared" ref="L13" si="11">+J13+K13</f>
        <v>4515</v>
      </c>
      <c r="M13" s="5" t="s">
        <v>14</v>
      </c>
      <c r="N13" s="4">
        <v>1</v>
      </c>
      <c r="O13" s="4">
        <v>201</v>
      </c>
      <c r="P13" s="5">
        <v>10050</v>
      </c>
      <c r="Q13" s="5">
        <f>+P13*0.05</f>
        <v>502.5</v>
      </c>
      <c r="R13" s="5">
        <f t="shared" si="9"/>
        <v>10552.5</v>
      </c>
      <c r="S13" s="26">
        <f t="shared" si="1"/>
        <v>19174</v>
      </c>
      <c r="T13" s="5">
        <f t="shared" si="2"/>
        <v>958.7</v>
      </c>
      <c r="U13" s="46"/>
      <c r="V13" s="46"/>
      <c r="W13" s="46"/>
      <c r="X13" s="46"/>
      <c r="Y13" s="44"/>
      <c r="Z13" s="35" t="s">
        <v>21</v>
      </c>
      <c r="AA13" s="17">
        <f>ABS(Y12)</f>
        <v>37716</v>
      </c>
      <c r="AC13" s="24"/>
      <c r="AD13" s="25"/>
    </row>
    <row r="14" spans="1:30" ht="21.1" customHeight="1" thickBot="1" x14ac:dyDescent="0.3">
      <c r="A14" s="39"/>
      <c r="B14" s="42"/>
      <c r="C14" s="8">
        <f t="shared" ref="C14:D14" si="12">SUM(C12:C13)</f>
        <v>2</v>
      </c>
      <c r="D14" s="8">
        <f t="shared" si="12"/>
        <v>208</v>
      </c>
      <c r="E14" s="7">
        <f t="shared" ref="E14:F14" si="13">SUM(E12:E13)</f>
        <v>8942</v>
      </c>
      <c r="F14" s="7">
        <f t="shared" si="13"/>
        <v>447.1</v>
      </c>
      <c r="G14" s="7">
        <f>SUM(G12:G13)</f>
        <v>9389.0999999999985</v>
      </c>
      <c r="H14" s="8">
        <f t="shared" ref="H14:I14" si="14">SUM(H12:H13)</f>
        <v>2</v>
      </c>
      <c r="I14" s="8">
        <f t="shared" si="14"/>
        <v>172</v>
      </c>
      <c r="J14" s="7">
        <f>SUM(J12:J13)</f>
        <v>8084</v>
      </c>
      <c r="K14" s="7">
        <f>SUM(K12:K13)</f>
        <v>404.20000000000005</v>
      </c>
      <c r="L14" s="7">
        <f>SUM(L12:L13)</f>
        <v>8488.2000000000007</v>
      </c>
      <c r="M14" s="7" t="s">
        <v>9</v>
      </c>
      <c r="N14" s="8">
        <f t="shared" ref="N14:O14" si="15">SUM(N12:N13)</f>
        <v>2</v>
      </c>
      <c r="O14" s="8">
        <f t="shared" si="15"/>
        <v>402</v>
      </c>
      <c r="P14" s="7">
        <f>SUM(P12:P13)</f>
        <v>18894</v>
      </c>
      <c r="Q14" s="7">
        <f>SUM(Q12:Q13)</f>
        <v>944.7</v>
      </c>
      <c r="R14" s="7">
        <f>SUM(R12:R13)</f>
        <v>19838.7</v>
      </c>
      <c r="S14" s="30">
        <f t="shared" si="1"/>
        <v>35920</v>
      </c>
      <c r="T14" s="31">
        <f t="shared" si="2"/>
        <v>1796</v>
      </c>
      <c r="U14" s="47"/>
      <c r="V14" s="47"/>
      <c r="W14" s="47"/>
      <c r="X14" s="47"/>
      <c r="Y14" s="45"/>
      <c r="Z14" s="36" t="s">
        <v>20</v>
      </c>
      <c r="AA14" s="21">
        <f>ABS(AA13-AA12)</f>
        <v>12390</v>
      </c>
      <c r="AC14" s="24"/>
      <c r="AD14" s="25"/>
    </row>
    <row r="15" spans="1:30" ht="21.1" customHeight="1" x14ac:dyDescent="0.25">
      <c r="A15" s="37">
        <v>4</v>
      </c>
      <c r="B15" s="48" t="s">
        <v>26</v>
      </c>
      <c r="C15" s="4">
        <v>0</v>
      </c>
      <c r="D15" s="4">
        <v>0</v>
      </c>
      <c r="E15" s="5">
        <v>0</v>
      </c>
      <c r="F15" s="5">
        <f>+E15*0.05</f>
        <v>0</v>
      </c>
      <c r="G15" s="5">
        <f>ABS(E15+F15)</f>
        <v>0</v>
      </c>
      <c r="H15" s="4">
        <v>0</v>
      </c>
      <c r="I15" s="4">
        <v>0</v>
      </c>
      <c r="J15" s="5">
        <v>0</v>
      </c>
      <c r="K15" s="5">
        <f>+J15*0.05</f>
        <v>0</v>
      </c>
      <c r="L15" s="5">
        <f>ABS(J15+K15)</f>
        <v>0</v>
      </c>
      <c r="M15" s="5" t="s">
        <v>13</v>
      </c>
      <c r="N15" s="4">
        <v>3</v>
      </c>
      <c r="O15" s="4">
        <v>603</v>
      </c>
      <c r="P15" s="5">
        <v>24723</v>
      </c>
      <c r="Q15" s="5">
        <f>+P15*0.05</f>
        <v>1236.1500000000001</v>
      </c>
      <c r="R15" s="5">
        <f t="shared" ref="R15:R16" si="16">+P15+Q15</f>
        <v>25959.15</v>
      </c>
      <c r="S15" s="26">
        <f t="shared" si="1"/>
        <v>24723</v>
      </c>
      <c r="T15" s="5">
        <f t="shared" si="2"/>
        <v>1236.1500000000001</v>
      </c>
      <c r="U15" s="43">
        <f>ABS(S17+T17)</f>
        <v>25959.15</v>
      </c>
      <c r="V15" s="43">
        <v>25959.15</v>
      </c>
      <c r="W15" s="43">
        <f>ABS(V15-G17)</f>
        <v>25959.15</v>
      </c>
      <c r="X15" s="43">
        <f>(U15-V15)</f>
        <v>0</v>
      </c>
      <c r="Y15" s="43">
        <f>+G17+L17+R17</f>
        <v>25959.15</v>
      </c>
      <c r="Z15" s="34" t="s">
        <v>19</v>
      </c>
      <c r="AA15" s="16">
        <f>ABS(V15)</f>
        <v>25959.15</v>
      </c>
      <c r="AC15" s="24"/>
      <c r="AD15" s="25"/>
    </row>
    <row r="16" spans="1:30" ht="21.1" customHeight="1" x14ac:dyDescent="0.25">
      <c r="A16" s="38"/>
      <c r="B16" s="49"/>
      <c r="C16" s="4">
        <v>0</v>
      </c>
      <c r="D16" s="4">
        <v>0</v>
      </c>
      <c r="E16" s="5">
        <v>0</v>
      </c>
      <c r="F16" s="5">
        <f>+E16*0.05</f>
        <v>0</v>
      </c>
      <c r="G16" s="5">
        <f t="shared" ref="G16" si="17">+E16+F16</f>
        <v>0</v>
      </c>
      <c r="H16" s="4">
        <v>0</v>
      </c>
      <c r="I16" s="4">
        <v>0</v>
      </c>
      <c r="J16" s="5">
        <v>0</v>
      </c>
      <c r="K16" s="5">
        <f>+J16*0.05</f>
        <v>0</v>
      </c>
      <c r="L16" s="5">
        <f t="shared" ref="L16" si="18">+J16+K16</f>
        <v>0</v>
      </c>
      <c r="M16" s="5" t="s">
        <v>14</v>
      </c>
      <c r="N16" s="4">
        <v>0</v>
      </c>
      <c r="O16" s="4">
        <v>0</v>
      </c>
      <c r="P16" s="5">
        <v>0</v>
      </c>
      <c r="Q16" s="5">
        <f>+P16*0.05</f>
        <v>0</v>
      </c>
      <c r="R16" s="5">
        <f t="shared" si="16"/>
        <v>0</v>
      </c>
      <c r="S16" s="26">
        <f t="shared" si="1"/>
        <v>0</v>
      </c>
      <c r="T16" s="5">
        <f t="shared" si="2"/>
        <v>0</v>
      </c>
      <c r="U16" s="46"/>
      <c r="V16" s="46"/>
      <c r="W16" s="46"/>
      <c r="X16" s="46"/>
      <c r="Y16" s="44"/>
      <c r="Z16" s="35" t="s">
        <v>21</v>
      </c>
      <c r="AA16" s="17">
        <f>ABS(Y15)</f>
        <v>25959.15</v>
      </c>
      <c r="AC16" s="24"/>
      <c r="AD16" s="25"/>
    </row>
    <row r="17" spans="1:30" ht="21.1" customHeight="1" thickBot="1" x14ac:dyDescent="0.3">
      <c r="A17" s="39"/>
      <c r="B17" s="50"/>
      <c r="C17" s="8">
        <f t="shared" ref="C17:D17" si="19">SUM(C15:C16)</f>
        <v>0</v>
      </c>
      <c r="D17" s="8">
        <f t="shared" si="19"/>
        <v>0</v>
      </c>
      <c r="E17" s="7">
        <f t="shared" ref="E17:F17" si="20">SUM(E15:E16)</f>
        <v>0</v>
      </c>
      <c r="F17" s="7">
        <f t="shared" si="20"/>
        <v>0</v>
      </c>
      <c r="G17" s="7">
        <f>SUM(G15:G16)</f>
        <v>0</v>
      </c>
      <c r="H17" s="8">
        <f t="shared" ref="H17:I17" si="21">SUM(H15:H16)</f>
        <v>0</v>
      </c>
      <c r="I17" s="8">
        <f t="shared" si="21"/>
        <v>0</v>
      </c>
      <c r="J17" s="7">
        <f>SUM(J15:J16)</f>
        <v>0</v>
      </c>
      <c r="K17" s="7">
        <f>SUM(K15:K16)</f>
        <v>0</v>
      </c>
      <c r="L17" s="7">
        <f>SUM(L15:L16)</f>
        <v>0</v>
      </c>
      <c r="M17" s="7" t="s">
        <v>9</v>
      </c>
      <c r="N17" s="8">
        <f t="shared" ref="N17:O17" si="22">SUM(N15:N16)</f>
        <v>3</v>
      </c>
      <c r="O17" s="8">
        <f t="shared" si="22"/>
        <v>603</v>
      </c>
      <c r="P17" s="7">
        <f>SUM(P15:P16)</f>
        <v>24723</v>
      </c>
      <c r="Q17" s="7">
        <f>SUM(Q15:Q16)</f>
        <v>1236.1500000000001</v>
      </c>
      <c r="R17" s="7">
        <f>SUM(R15:R16)</f>
        <v>25959.15</v>
      </c>
      <c r="S17" s="30">
        <f t="shared" si="1"/>
        <v>24723</v>
      </c>
      <c r="T17" s="31">
        <f t="shared" si="2"/>
        <v>1236.1500000000001</v>
      </c>
      <c r="U17" s="47"/>
      <c r="V17" s="47"/>
      <c r="W17" s="47"/>
      <c r="X17" s="47"/>
      <c r="Y17" s="45"/>
      <c r="Z17" s="36" t="s">
        <v>20</v>
      </c>
      <c r="AA17" s="21">
        <f>ABS(AA16-AA15)</f>
        <v>0</v>
      </c>
      <c r="AC17" s="24"/>
      <c r="AD17" s="25"/>
    </row>
    <row r="18" spans="1:30" ht="21.1" customHeight="1" x14ac:dyDescent="0.25">
      <c r="A18" s="37">
        <v>5</v>
      </c>
      <c r="B18" s="48" t="s">
        <v>27</v>
      </c>
      <c r="C18" s="4">
        <v>0</v>
      </c>
      <c r="D18" s="4">
        <v>0</v>
      </c>
      <c r="E18" s="5">
        <v>0</v>
      </c>
      <c r="F18" s="5">
        <f>+E18*0.05</f>
        <v>0</v>
      </c>
      <c r="G18" s="5">
        <f>ABS(E18+F18)</f>
        <v>0</v>
      </c>
      <c r="H18" s="4">
        <v>0</v>
      </c>
      <c r="I18" s="4">
        <v>0</v>
      </c>
      <c r="J18" s="5">
        <v>0</v>
      </c>
      <c r="K18" s="5">
        <f>+J18*0.05</f>
        <v>0</v>
      </c>
      <c r="L18" s="5">
        <f>ABS(J18+K18)</f>
        <v>0</v>
      </c>
      <c r="M18" s="5" t="s">
        <v>13</v>
      </c>
      <c r="N18" s="4">
        <v>2</v>
      </c>
      <c r="O18" s="4">
        <v>402</v>
      </c>
      <c r="P18" s="5">
        <v>13266</v>
      </c>
      <c r="Q18" s="5">
        <f>+P18*0.05</f>
        <v>663.30000000000007</v>
      </c>
      <c r="R18" s="5">
        <f t="shared" ref="R18:R19" si="23">+P18+Q18</f>
        <v>13929.3</v>
      </c>
      <c r="S18" s="26">
        <f t="shared" si="1"/>
        <v>13266</v>
      </c>
      <c r="T18" s="5">
        <f t="shared" si="2"/>
        <v>663.30000000000007</v>
      </c>
      <c r="U18" s="43">
        <f>ABS(S20+T20)</f>
        <v>13929.3</v>
      </c>
      <c r="V18" s="43">
        <v>13929.3</v>
      </c>
      <c r="W18" s="43">
        <f>ABS(V18-G20)</f>
        <v>13929.3</v>
      </c>
      <c r="X18" s="43">
        <f>(U18-V18)</f>
        <v>0</v>
      </c>
      <c r="Y18" s="43">
        <f>+G20+L20+R20</f>
        <v>13929.3</v>
      </c>
      <c r="Z18" s="34" t="s">
        <v>19</v>
      </c>
      <c r="AA18" s="16">
        <f>ABS(V18)</f>
        <v>13929.3</v>
      </c>
      <c r="AC18" s="24"/>
      <c r="AD18" s="25"/>
    </row>
    <row r="19" spans="1:30" ht="21.1" customHeight="1" x14ac:dyDescent="0.25">
      <c r="A19" s="38"/>
      <c r="B19" s="49"/>
      <c r="C19" s="4">
        <v>0</v>
      </c>
      <c r="D19" s="4">
        <v>0</v>
      </c>
      <c r="E19" s="5">
        <v>0</v>
      </c>
      <c r="F19" s="5">
        <f>+E19*0.05</f>
        <v>0</v>
      </c>
      <c r="G19" s="5">
        <f t="shared" ref="G19" si="24">+E19+F19</f>
        <v>0</v>
      </c>
      <c r="H19" s="4">
        <v>0</v>
      </c>
      <c r="I19" s="4">
        <v>0</v>
      </c>
      <c r="J19" s="5">
        <v>0</v>
      </c>
      <c r="K19" s="5">
        <f>+J19*0.05</f>
        <v>0</v>
      </c>
      <c r="L19" s="5">
        <f t="shared" ref="L19" si="25">+J19+K19</f>
        <v>0</v>
      </c>
      <c r="M19" s="5" t="s">
        <v>14</v>
      </c>
      <c r="N19" s="4">
        <v>0</v>
      </c>
      <c r="O19" s="4">
        <v>0</v>
      </c>
      <c r="P19" s="5">
        <v>0</v>
      </c>
      <c r="Q19" s="5">
        <f>+P19*0.05</f>
        <v>0</v>
      </c>
      <c r="R19" s="5">
        <f t="shared" si="23"/>
        <v>0</v>
      </c>
      <c r="S19" s="26">
        <f t="shared" si="1"/>
        <v>0</v>
      </c>
      <c r="T19" s="5">
        <f t="shared" si="2"/>
        <v>0</v>
      </c>
      <c r="U19" s="46"/>
      <c r="V19" s="46"/>
      <c r="W19" s="46"/>
      <c r="X19" s="46"/>
      <c r="Y19" s="44"/>
      <c r="Z19" s="35" t="s">
        <v>21</v>
      </c>
      <c r="AA19" s="17">
        <f>ABS(Y18)</f>
        <v>13929.3</v>
      </c>
      <c r="AC19" s="24"/>
      <c r="AD19" s="25"/>
    </row>
    <row r="20" spans="1:30" ht="21.1" customHeight="1" thickBot="1" x14ac:dyDescent="0.3">
      <c r="A20" s="39"/>
      <c r="B20" s="50"/>
      <c r="C20" s="8">
        <f t="shared" ref="C20:D20" si="26">SUM(C18:C19)</f>
        <v>0</v>
      </c>
      <c r="D20" s="8">
        <f t="shared" si="26"/>
        <v>0</v>
      </c>
      <c r="E20" s="7">
        <f t="shared" ref="E20:F20" si="27">SUM(E18:E19)</f>
        <v>0</v>
      </c>
      <c r="F20" s="7">
        <f t="shared" si="27"/>
        <v>0</v>
      </c>
      <c r="G20" s="7">
        <f>SUM(G18:G19)</f>
        <v>0</v>
      </c>
      <c r="H20" s="8">
        <f t="shared" ref="H20:I20" si="28">SUM(H18:H19)</f>
        <v>0</v>
      </c>
      <c r="I20" s="8">
        <f t="shared" si="28"/>
        <v>0</v>
      </c>
      <c r="J20" s="7">
        <f>SUM(J18:J19)</f>
        <v>0</v>
      </c>
      <c r="K20" s="7">
        <f>SUM(K18:K19)</f>
        <v>0</v>
      </c>
      <c r="L20" s="7">
        <f>SUM(L18:L19)</f>
        <v>0</v>
      </c>
      <c r="M20" s="7" t="s">
        <v>9</v>
      </c>
      <c r="N20" s="8">
        <f t="shared" ref="N20:O20" si="29">SUM(N18:N19)</f>
        <v>2</v>
      </c>
      <c r="O20" s="8">
        <f t="shared" si="29"/>
        <v>402</v>
      </c>
      <c r="P20" s="7">
        <f>SUM(P18:P19)</f>
        <v>13266</v>
      </c>
      <c r="Q20" s="7">
        <f>SUM(Q18:Q19)</f>
        <v>663.30000000000007</v>
      </c>
      <c r="R20" s="7">
        <f>SUM(R18:R19)</f>
        <v>13929.3</v>
      </c>
      <c r="S20" s="30">
        <f t="shared" si="1"/>
        <v>13266</v>
      </c>
      <c r="T20" s="31">
        <f t="shared" si="2"/>
        <v>663.30000000000007</v>
      </c>
      <c r="U20" s="47"/>
      <c r="V20" s="47"/>
      <c r="W20" s="47"/>
      <c r="X20" s="47"/>
      <c r="Y20" s="45"/>
      <c r="Z20" s="36" t="s">
        <v>20</v>
      </c>
      <c r="AA20" s="21">
        <f>ABS(AA19-AA18)</f>
        <v>0</v>
      </c>
      <c r="AB20" t="s">
        <v>49</v>
      </c>
      <c r="AC20" s="24"/>
      <c r="AD20" s="25"/>
    </row>
    <row r="21" spans="1:30" ht="21.1" customHeight="1" x14ac:dyDescent="0.25">
      <c r="A21" s="37">
        <v>6</v>
      </c>
      <c r="B21" s="40" t="s">
        <v>28</v>
      </c>
      <c r="C21" s="4">
        <v>2</v>
      </c>
      <c r="D21" s="4">
        <v>52</v>
      </c>
      <c r="E21" s="5">
        <v>1474</v>
      </c>
      <c r="F21" s="5">
        <f>+E21*0.05</f>
        <v>73.7</v>
      </c>
      <c r="G21" s="5">
        <f>ABS(E21+F21)</f>
        <v>1547.7</v>
      </c>
      <c r="H21" s="4">
        <v>2</v>
      </c>
      <c r="I21" s="4">
        <v>172</v>
      </c>
      <c r="J21" s="5">
        <v>6020</v>
      </c>
      <c r="K21" s="5">
        <f>+J21*0.05</f>
        <v>301</v>
      </c>
      <c r="L21" s="5">
        <f>ABS(J21+K21)</f>
        <v>6321</v>
      </c>
      <c r="M21" s="5" t="s">
        <v>13</v>
      </c>
      <c r="N21" s="4">
        <v>2</v>
      </c>
      <c r="O21" s="4">
        <v>402</v>
      </c>
      <c r="P21" s="5">
        <v>14070</v>
      </c>
      <c r="Q21" s="5">
        <f>+P21*0.05</f>
        <v>703.5</v>
      </c>
      <c r="R21" s="5">
        <f t="shared" ref="R21:R22" si="30">+P21+Q21</f>
        <v>14773.5</v>
      </c>
      <c r="S21" s="26">
        <f t="shared" si="1"/>
        <v>21564</v>
      </c>
      <c r="T21" s="5">
        <f t="shared" si="2"/>
        <v>1078.2</v>
      </c>
      <c r="U21" s="43">
        <f>ABS(S23+T23)</f>
        <v>48857.55</v>
      </c>
      <c r="V21" s="43">
        <v>54873</v>
      </c>
      <c r="W21" s="43">
        <f>ABS(V21-G23)</f>
        <v>49409.85</v>
      </c>
      <c r="X21" s="43">
        <f>(U21-V21)</f>
        <v>-6015.4499999999971</v>
      </c>
      <c r="Y21" s="43">
        <f>+G23+L23+R23</f>
        <v>48857.55</v>
      </c>
      <c r="Z21" s="34" t="s">
        <v>19</v>
      </c>
      <c r="AA21" s="16">
        <f>ABS(V21)</f>
        <v>54873</v>
      </c>
      <c r="AC21" s="24"/>
      <c r="AD21" s="25"/>
    </row>
    <row r="22" spans="1:30" ht="21.1" customHeight="1" x14ac:dyDescent="0.25">
      <c r="A22" s="38"/>
      <c r="B22" s="41"/>
      <c r="C22" s="4">
        <v>2</v>
      </c>
      <c r="D22" s="4">
        <v>125</v>
      </c>
      <c r="E22" s="5">
        <v>3729</v>
      </c>
      <c r="F22" s="5">
        <f>+E22*0.05</f>
        <v>186.45000000000002</v>
      </c>
      <c r="G22" s="5">
        <f t="shared" ref="G22" si="31">+E22+F22</f>
        <v>3915.45</v>
      </c>
      <c r="H22" s="4">
        <v>2</v>
      </c>
      <c r="I22" s="4">
        <v>172</v>
      </c>
      <c r="J22" s="5">
        <v>6364</v>
      </c>
      <c r="K22" s="5">
        <f>+J22*0.05</f>
        <v>318.20000000000005</v>
      </c>
      <c r="L22" s="5">
        <f t="shared" ref="L22" si="32">+J22+K22</f>
        <v>6682.2</v>
      </c>
      <c r="M22" s="5" t="s">
        <v>14</v>
      </c>
      <c r="N22" s="4">
        <v>2</v>
      </c>
      <c r="O22" s="4">
        <v>402</v>
      </c>
      <c r="P22" s="5">
        <v>14874</v>
      </c>
      <c r="Q22" s="5">
        <f>+P22*0.05</f>
        <v>743.7</v>
      </c>
      <c r="R22" s="5">
        <f t="shared" si="30"/>
        <v>15617.7</v>
      </c>
      <c r="S22" s="26">
        <f t="shared" si="1"/>
        <v>24967</v>
      </c>
      <c r="T22" s="5">
        <f t="shared" si="2"/>
        <v>1248.3500000000001</v>
      </c>
      <c r="U22" s="46"/>
      <c r="V22" s="46"/>
      <c r="W22" s="46"/>
      <c r="X22" s="46"/>
      <c r="Y22" s="44"/>
      <c r="Z22" s="35" t="s">
        <v>21</v>
      </c>
      <c r="AA22" s="17">
        <f>ABS(Y21)</f>
        <v>48857.55</v>
      </c>
      <c r="AC22" s="24"/>
      <c r="AD22" s="25"/>
    </row>
    <row r="23" spans="1:30" ht="21.1" customHeight="1" thickBot="1" x14ac:dyDescent="0.3">
      <c r="A23" s="39"/>
      <c r="B23" s="42"/>
      <c r="C23" s="8">
        <f t="shared" ref="C23:D23" si="33">SUM(C21:C22)</f>
        <v>4</v>
      </c>
      <c r="D23" s="8">
        <f t="shared" si="33"/>
        <v>177</v>
      </c>
      <c r="E23" s="7">
        <f t="shared" ref="E23:F23" si="34">SUM(E21:E22)</f>
        <v>5203</v>
      </c>
      <c r="F23" s="7">
        <f t="shared" si="34"/>
        <v>260.15000000000003</v>
      </c>
      <c r="G23" s="7">
        <f>SUM(G21:G22)</f>
        <v>5463.15</v>
      </c>
      <c r="H23" s="8">
        <f t="shared" ref="H23:I23" si="35">SUM(H21:H22)</f>
        <v>4</v>
      </c>
      <c r="I23" s="8">
        <f t="shared" si="35"/>
        <v>344</v>
      </c>
      <c r="J23" s="7">
        <f>SUM(J21:J22)</f>
        <v>12384</v>
      </c>
      <c r="K23" s="7">
        <f>SUM(K21:K22)</f>
        <v>619.20000000000005</v>
      </c>
      <c r="L23" s="7">
        <f>SUM(L21:L22)</f>
        <v>13003.2</v>
      </c>
      <c r="M23" s="7" t="s">
        <v>9</v>
      </c>
      <c r="N23" s="8">
        <f t="shared" ref="N23:O23" si="36">SUM(N21:N22)</f>
        <v>4</v>
      </c>
      <c r="O23" s="8">
        <f t="shared" si="36"/>
        <v>804</v>
      </c>
      <c r="P23" s="7">
        <f>SUM(P21:P22)</f>
        <v>28944</v>
      </c>
      <c r="Q23" s="7">
        <f>SUM(Q21:Q22)</f>
        <v>1447.2</v>
      </c>
      <c r="R23" s="7">
        <f>SUM(R21:R22)</f>
        <v>30391.200000000001</v>
      </c>
      <c r="S23" s="30">
        <f t="shared" si="1"/>
        <v>46531</v>
      </c>
      <c r="T23" s="31">
        <f t="shared" si="2"/>
        <v>2326.5500000000002</v>
      </c>
      <c r="U23" s="47"/>
      <c r="V23" s="47"/>
      <c r="W23" s="47"/>
      <c r="X23" s="47"/>
      <c r="Y23" s="45"/>
      <c r="Z23" s="36" t="s">
        <v>20</v>
      </c>
      <c r="AA23" s="21">
        <f>(AA22-AA21)</f>
        <v>-6015.4499999999971</v>
      </c>
      <c r="AC23" s="24"/>
      <c r="AD23" s="25"/>
    </row>
    <row r="24" spans="1:30" ht="21.1" customHeight="1" x14ac:dyDescent="0.25">
      <c r="A24" s="37">
        <v>7</v>
      </c>
      <c r="B24" s="40" t="s">
        <v>29</v>
      </c>
      <c r="C24" s="4">
        <v>3</v>
      </c>
      <c r="D24" s="4">
        <v>53</v>
      </c>
      <c r="E24" s="5">
        <v>2146</v>
      </c>
      <c r="F24" s="5">
        <f>+E24*0.05</f>
        <v>107.30000000000001</v>
      </c>
      <c r="G24" s="5">
        <f>ABS(E24+F24)</f>
        <v>2253.3000000000002</v>
      </c>
      <c r="H24" s="4">
        <v>3</v>
      </c>
      <c r="I24" s="4">
        <v>258</v>
      </c>
      <c r="J24" s="5">
        <v>10836</v>
      </c>
      <c r="K24" s="5">
        <f>+J24*0.05</f>
        <v>541.80000000000007</v>
      </c>
      <c r="L24" s="5">
        <f>ABS(J24+K24)</f>
        <v>11377.8</v>
      </c>
      <c r="M24" s="5" t="s">
        <v>13</v>
      </c>
      <c r="N24" s="4">
        <v>3</v>
      </c>
      <c r="O24" s="4">
        <v>603</v>
      </c>
      <c r="P24" s="5">
        <v>25326</v>
      </c>
      <c r="Q24" s="5">
        <f>+P24*0.05</f>
        <v>1266.3000000000002</v>
      </c>
      <c r="R24" s="5">
        <f t="shared" ref="R24:R25" si="37">+P24+Q24</f>
        <v>26592.3</v>
      </c>
      <c r="S24" s="26">
        <f t="shared" si="1"/>
        <v>38308</v>
      </c>
      <c r="T24" s="5">
        <f t="shared" si="2"/>
        <v>1915.4</v>
      </c>
      <c r="U24" s="43">
        <f>ABS(S26+T26)</f>
        <v>58553.25</v>
      </c>
      <c r="V24" s="43">
        <v>32079.599999999999</v>
      </c>
      <c r="W24" s="43">
        <f>ABS(V24-G26)</f>
        <v>25358.55</v>
      </c>
      <c r="X24" s="43">
        <f>(U24-V24)</f>
        <v>26473.65</v>
      </c>
      <c r="Y24" s="43">
        <f>+G26+L26+R26</f>
        <v>58553.25</v>
      </c>
      <c r="Z24" s="34" t="s">
        <v>19</v>
      </c>
      <c r="AA24" s="16">
        <f>ABS(V24)</f>
        <v>32079.599999999999</v>
      </c>
      <c r="AC24" s="24"/>
      <c r="AD24" s="25"/>
    </row>
    <row r="25" spans="1:30" ht="21.1" customHeight="1" x14ac:dyDescent="0.25">
      <c r="A25" s="38"/>
      <c r="B25" s="41"/>
      <c r="C25" s="4">
        <v>1</v>
      </c>
      <c r="D25" s="4">
        <v>96</v>
      </c>
      <c r="E25" s="5">
        <v>4255</v>
      </c>
      <c r="F25" s="5">
        <f>+E25*0.05</f>
        <v>212.75</v>
      </c>
      <c r="G25" s="5">
        <f t="shared" ref="G25" si="38">+E25+F25</f>
        <v>4467.75</v>
      </c>
      <c r="H25" s="4">
        <v>1</v>
      </c>
      <c r="I25" s="4">
        <v>86</v>
      </c>
      <c r="J25" s="5">
        <v>3956</v>
      </c>
      <c r="K25" s="5">
        <f>+J25*0.05</f>
        <v>197.8</v>
      </c>
      <c r="L25" s="5">
        <f t="shared" ref="L25" si="39">+J25+K25</f>
        <v>4153.8</v>
      </c>
      <c r="M25" s="5" t="s">
        <v>14</v>
      </c>
      <c r="N25" s="4">
        <v>1</v>
      </c>
      <c r="O25" s="4">
        <v>201</v>
      </c>
      <c r="P25" s="5">
        <v>9246</v>
      </c>
      <c r="Q25" s="5">
        <f>+P25*0.05</f>
        <v>462.3</v>
      </c>
      <c r="R25" s="5">
        <f t="shared" si="37"/>
        <v>9708.2999999999993</v>
      </c>
      <c r="S25" s="26">
        <f t="shared" si="1"/>
        <v>17457</v>
      </c>
      <c r="T25" s="5">
        <f t="shared" si="2"/>
        <v>872.85</v>
      </c>
      <c r="U25" s="46"/>
      <c r="V25" s="46"/>
      <c r="W25" s="46"/>
      <c r="X25" s="46"/>
      <c r="Y25" s="44"/>
      <c r="Z25" s="35" t="s">
        <v>21</v>
      </c>
      <c r="AA25" s="17">
        <f>ABS(Y24)</f>
        <v>58553.25</v>
      </c>
      <c r="AC25" s="24"/>
      <c r="AD25" s="25"/>
    </row>
    <row r="26" spans="1:30" ht="21.1" customHeight="1" thickBot="1" x14ac:dyDescent="0.3">
      <c r="A26" s="39"/>
      <c r="B26" s="42"/>
      <c r="C26" s="8">
        <f t="shared" ref="C26:D26" si="40">SUM(C24:C25)</f>
        <v>4</v>
      </c>
      <c r="D26" s="8">
        <f t="shared" si="40"/>
        <v>149</v>
      </c>
      <c r="E26" s="7">
        <f t="shared" ref="E26:F26" si="41">SUM(E24:E25)</f>
        <v>6401</v>
      </c>
      <c r="F26" s="7">
        <f t="shared" si="41"/>
        <v>320.05</v>
      </c>
      <c r="G26" s="7">
        <f>SUM(G24:G25)</f>
        <v>6721.05</v>
      </c>
      <c r="H26" s="8">
        <f t="shared" ref="H26:I26" si="42">SUM(H24:H25)</f>
        <v>4</v>
      </c>
      <c r="I26" s="8">
        <f t="shared" si="42"/>
        <v>344</v>
      </c>
      <c r="J26" s="7">
        <f>SUM(J24:J25)</f>
        <v>14792</v>
      </c>
      <c r="K26" s="7">
        <f>SUM(K24:K25)</f>
        <v>739.60000000000014</v>
      </c>
      <c r="L26" s="7">
        <f>SUM(L24:L25)</f>
        <v>15531.599999999999</v>
      </c>
      <c r="M26" s="7" t="s">
        <v>9</v>
      </c>
      <c r="N26" s="8">
        <f t="shared" ref="N26:O26" si="43">SUM(N24:N25)</f>
        <v>4</v>
      </c>
      <c r="O26" s="8">
        <f t="shared" si="43"/>
        <v>804</v>
      </c>
      <c r="P26" s="7">
        <f>SUM(P24:P25)</f>
        <v>34572</v>
      </c>
      <c r="Q26" s="7">
        <f>SUM(Q24:Q25)</f>
        <v>1728.6000000000001</v>
      </c>
      <c r="R26" s="7">
        <f>SUM(R24:R25)</f>
        <v>36300.6</v>
      </c>
      <c r="S26" s="30">
        <f t="shared" si="1"/>
        <v>55765</v>
      </c>
      <c r="T26" s="31">
        <f t="shared" si="2"/>
        <v>2788.25</v>
      </c>
      <c r="U26" s="47"/>
      <c r="V26" s="47"/>
      <c r="W26" s="47"/>
      <c r="X26" s="47"/>
      <c r="Y26" s="45"/>
      <c r="Z26" s="36" t="s">
        <v>20</v>
      </c>
      <c r="AA26" s="21">
        <f>ABS(AA25-AA24)</f>
        <v>26473.65</v>
      </c>
      <c r="AC26" s="24"/>
      <c r="AD26" s="25"/>
    </row>
    <row r="27" spans="1:30" ht="21.1" customHeight="1" x14ac:dyDescent="0.25">
      <c r="A27" s="37">
        <v>8</v>
      </c>
      <c r="B27" s="48" t="s">
        <v>30</v>
      </c>
      <c r="C27" s="4">
        <v>0</v>
      </c>
      <c r="D27" s="4">
        <v>0</v>
      </c>
      <c r="E27" s="5">
        <v>0</v>
      </c>
      <c r="F27" s="5">
        <f>+E27*0.05</f>
        <v>0</v>
      </c>
      <c r="G27" s="5">
        <f>ABS(E27+F27)</f>
        <v>0</v>
      </c>
      <c r="H27" s="4">
        <v>0</v>
      </c>
      <c r="I27" s="4">
        <v>0</v>
      </c>
      <c r="J27" s="5">
        <v>0</v>
      </c>
      <c r="K27" s="5">
        <f>+J27*0.05</f>
        <v>0</v>
      </c>
      <c r="L27" s="5">
        <f>ABS(J27+K27)</f>
        <v>0</v>
      </c>
      <c r="M27" s="5" t="s">
        <v>13</v>
      </c>
      <c r="N27" s="4">
        <v>4</v>
      </c>
      <c r="O27" s="4">
        <v>804</v>
      </c>
      <c r="P27" s="5">
        <v>28140</v>
      </c>
      <c r="Q27" s="5">
        <f>+P27*0.05</f>
        <v>1407</v>
      </c>
      <c r="R27" s="5">
        <f t="shared" ref="R27:R28" si="44">+P27+Q27</f>
        <v>29547</v>
      </c>
      <c r="S27" s="26">
        <f t="shared" si="1"/>
        <v>28140</v>
      </c>
      <c r="T27" s="5">
        <f t="shared" si="2"/>
        <v>1407</v>
      </c>
      <c r="U27" s="43">
        <f>ABS(S29+T29)</f>
        <v>29547</v>
      </c>
      <c r="V27" s="43">
        <v>29547</v>
      </c>
      <c r="W27" s="43">
        <f>ABS(V27-G29)</f>
        <v>29547</v>
      </c>
      <c r="X27" s="43">
        <f>(U27-V27)</f>
        <v>0</v>
      </c>
      <c r="Y27" s="43">
        <f>+G29+L29+R29</f>
        <v>29547</v>
      </c>
      <c r="Z27" s="34" t="s">
        <v>19</v>
      </c>
      <c r="AA27" s="16">
        <f>ABS(V27)</f>
        <v>29547</v>
      </c>
      <c r="AC27" s="24"/>
      <c r="AD27" s="25"/>
    </row>
    <row r="28" spans="1:30" ht="21.1" customHeight="1" x14ac:dyDescent="0.25">
      <c r="A28" s="38"/>
      <c r="B28" s="49"/>
      <c r="C28" s="4">
        <v>0</v>
      </c>
      <c r="D28" s="4">
        <v>0</v>
      </c>
      <c r="E28" s="5">
        <v>0</v>
      </c>
      <c r="F28" s="5">
        <f>+E28*0.05</f>
        <v>0</v>
      </c>
      <c r="G28" s="5">
        <f t="shared" ref="G28" si="45">+E28+F28</f>
        <v>0</v>
      </c>
      <c r="H28" s="4">
        <v>0</v>
      </c>
      <c r="I28" s="4">
        <v>0</v>
      </c>
      <c r="J28" s="5">
        <v>0</v>
      </c>
      <c r="K28" s="5">
        <f>+J28*0.05</f>
        <v>0</v>
      </c>
      <c r="L28" s="5">
        <f t="shared" ref="L28" si="46">+J28+K28</f>
        <v>0</v>
      </c>
      <c r="M28" s="5" t="s">
        <v>14</v>
      </c>
      <c r="N28" s="4">
        <v>0</v>
      </c>
      <c r="O28" s="4">
        <v>0</v>
      </c>
      <c r="P28" s="5">
        <v>0</v>
      </c>
      <c r="Q28" s="5">
        <f>+P28*0.05</f>
        <v>0</v>
      </c>
      <c r="R28" s="5">
        <f t="shared" si="44"/>
        <v>0</v>
      </c>
      <c r="S28" s="26">
        <f t="shared" si="1"/>
        <v>0</v>
      </c>
      <c r="T28" s="5">
        <f t="shared" si="2"/>
        <v>0</v>
      </c>
      <c r="U28" s="46"/>
      <c r="V28" s="46"/>
      <c r="W28" s="46"/>
      <c r="X28" s="46"/>
      <c r="Y28" s="44"/>
      <c r="Z28" s="35" t="s">
        <v>21</v>
      </c>
      <c r="AA28" s="17">
        <f>ABS(Y27)</f>
        <v>29547</v>
      </c>
      <c r="AC28" s="24"/>
      <c r="AD28" s="25"/>
    </row>
    <row r="29" spans="1:30" ht="21.1" customHeight="1" thickBot="1" x14ac:dyDescent="0.3">
      <c r="A29" s="39"/>
      <c r="B29" s="50"/>
      <c r="C29" s="8">
        <f t="shared" ref="C29:D29" si="47">SUM(C27:C28)</f>
        <v>0</v>
      </c>
      <c r="D29" s="8">
        <f t="shared" si="47"/>
        <v>0</v>
      </c>
      <c r="E29" s="7">
        <f t="shared" ref="E29:F29" si="48">SUM(E27:E28)</f>
        <v>0</v>
      </c>
      <c r="F29" s="7">
        <f t="shared" si="48"/>
        <v>0</v>
      </c>
      <c r="G29" s="7">
        <f>SUM(G27:G28)</f>
        <v>0</v>
      </c>
      <c r="H29" s="8">
        <f t="shared" ref="H29:I29" si="49">SUM(H27:H28)</f>
        <v>0</v>
      </c>
      <c r="I29" s="8">
        <f t="shared" si="49"/>
        <v>0</v>
      </c>
      <c r="J29" s="7">
        <f>SUM(J27:J28)</f>
        <v>0</v>
      </c>
      <c r="K29" s="7">
        <f>SUM(K27:K28)</f>
        <v>0</v>
      </c>
      <c r="L29" s="7">
        <f>SUM(L27:L28)</f>
        <v>0</v>
      </c>
      <c r="M29" s="7" t="s">
        <v>9</v>
      </c>
      <c r="N29" s="8">
        <f t="shared" ref="N29:O29" si="50">SUM(N27:N28)</f>
        <v>4</v>
      </c>
      <c r="O29" s="8">
        <f t="shared" si="50"/>
        <v>804</v>
      </c>
      <c r="P29" s="7">
        <f>SUM(P27:P28)</f>
        <v>28140</v>
      </c>
      <c r="Q29" s="7">
        <f>SUM(Q27:Q28)</f>
        <v>1407</v>
      </c>
      <c r="R29" s="7">
        <f>SUM(R27:R28)</f>
        <v>29547</v>
      </c>
      <c r="S29" s="30">
        <f t="shared" si="1"/>
        <v>28140</v>
      </c>
      <c r="T29" s="31">
        <f t="shared" si="2"/>
        <v>1407</v>
      </c>
      <c r="U29" s="47"/>
      <c r="V29" s="47"/>
      <c r="W29" s="47"/>
      <c r="X29" s="47"/>
      <c r="Y29" s="45"/>
      <c r="Z29" s="36" t="s">
        <v>20</v>
      </c>
      <c r="AA29" s="21">
        <f>ABS(AA28-AA27)</f>
        <v>0</v>
      </c>
      <c r="AC29" s="24"/>
      <c r="AD29" s="25"/>
    </row>
    <row r="30" spans="1:30" ht="21.1" customHeight="1" x14ac:dyDescent="0.25">
      <c r="A30" s="37">
        <v>9</v>
      </c>
      <c r="B30" s="40" t="s">
        <v>31</v>
      </c>
      <c r="C30" s="4">
        <v>6</v>
      </c>
      <c r="D30" s="4">
        <v>159</v>
      </c>
      <c r="E30" s="5">
        <v>5565</v>
      </c>
      <c r="F30" s="5">
        <f>+E30*0.05</f>
        <v>278.25</v>
      </c>
      <c r="G30" s="5">
        <f>ABS(E30+F30)</f>
        <v>5843.25</v>
      </c>
      <c r="H30" s="4">
        <v>6</v>
      </c>
      <c r="I30" s="4">
        <v>516</v>
      </c>
      <c r="J30" s="5">
        <v>18060</v>
      </c>
      <c r="K30" s="5">
        <f>+J30*0.05</f>
        <v>903</v>
      </c>
      <c r="L30" s="5">
        <f>ABS(J30+K30)</f>
        <v>18963</v>
      </c>
      <c r="M30" s="5" t="s">
        <v>13</v>
      </c>
      <c r="N30" s="4">
        <v>6</v>
      </c>
      <c r="O30" s="4">
        <v>1206</v>
      </c>
      <c r="P30" s="5">
        <v>42210</v>
      </c>
      <c r="Q30" s="5">
        <f>+P30*0.05</f>
        <v>2110.5</v>
      </c>
      <c r="R30" s="5">
        <f t="shared" ref="R30:R31" si="51">+P30+Q30</f>
        <v>44320.5</v>
      </c>
      <c r="S30" s="26">
        <f t="shared" si="1"/>
        <v>65835</v>
      </c>
      <c r="T30" s="5">
        <f t="shared" si="2"/>
        <v>3291.75</v>
      </c>
      <c r="U30" s="43">
        <f>ABS(S32+T32)</f>
        <v>80665.2</v>
      </c>
      <c r="V30" s="43">
        <v>52551.45</v>
      </c>
      <c r="W30" s="43">
        <f>ABS(V30-G32)</f>
        <v>46319.7</v>
      </c>
      <c r="X30" s="43">
        <f>(U30-V30)</f>
        <v>28113.75</v>
      </c>
      <c r="Y30" s="43">
        <f>+G32+L32+R32</f>
        <v>80665.2</v>
      </c>
      <c r="Z30" s="34" t="s">
        <v>19</v>
      </c>
      <c r="AA30" s="16">
        <f>ABS(V30)</f>
        <v>52551.45</v>
      </c>
      <c r="AC30" s="24"/>
      <c r="AD30" s="25"/>
    </row>
    <row r="31" spans="1:30" ht="21.1" customHeight="1" x14ac:dyDescent="0.25">
      <c r="A31" s="38"/>
      <c r="B31" s="41"/>
      <c r="C31" s="4">
        <v>1</v>
      </c>
      <c r="D31" s="4">
        <v>10</v>
      </c>
      <c r="E31" s="5">
        <v>370</v>
      </c>
      <c r="F31" s="5">
        <f>+E31*0.05</f>
        <v>18.5</v>
      </c>
      <c r="G31" s="5">
        <f t="shared" ref="G31" si="52">+E31+F31</f>
        <v>388.5</v>
      </c>
      <c r="H31" s="4">
        <v>1</v>
      </c>
      <c r="I31" s="4">
        <v>86</v>
      </c>
      <c r="J31" s="5">
        <v>3182</v>
      </c>
      <c r="K31" s="5">
        <f>+J31*0.05</f>
        <v>159.10000000000002</v>
      </c>
      <c r="L31" s="5">
        <f t="shared" ref="L31" si="53">+J31+K31</f>
        <v>3341.1</v>
      </c>
      <c r="M31" s="5" t="s">
        <v>14</v>
      </c>
      <c r="N31" s="4">
        <v>1</v>
      </c>
      <c r="O31" s="4">
        <v>201</v>
      </c>
      <c r="P31" s="5">
        <v>7437</v>
      </c>
      <c r="Q31" s="5">
        <f>+P31*0.05</f>
        <v>371.85</v>
      </c>
      <c r="R31" s="5">
        <f t="shared" si="51"/>
        <v>7808.85</v>
      </c>
      <c r="S31" s="26">
        <f t="shared" si="1"/>
        <v>10989</v>
      </c>
      <c r="T31" s="5">
        <f t="shared" si="2"/>
        <v>549.45000000000005</v>
      </c>
      <c r="U31" s="46"/>
      <c r="V31" s="46"/>
      <c r="W31" s="46"/>
      <c r="X31" s="46"/>
      <c r="Y31" s="44"/>
      <c r="Z31" s="35" t="s">
        <v>21</v>
      </c>
      <c r="AA31" s="17">
        <f>ABS(Y30)</f>
        <v>80665.2</v>
      </c>
      <c r="AC31" s="24"/>
      <c r="AD31" s="25"/>
    </row>
    <row r="32" spans="1:30" ht="21.1" customHeight="1" thickBot="1" x14ac:dyDescent="0.3">
      <c r="A32" s="39"/>
      <c r="B32" s="42"/>
      <c r="C32" s="8">
        <f t="shared" ref="C32:D32" si="54">SUM(C30:C31)</f>
        <v>7</v>
      </c>
      <c r="D32" s="8">
        <f t="shared" si="54"/>
        <v>169</v>
      </c>
      <c r="E32" s="7">
        <f t="shared" ref="E32:F32" si="55">SUM(E30:E31)</f>
        <v>5935</v>
      </c>
      <c r="F32" s="7">
        <f t="shared" si="55"/>
        <v>296.75</v>
      </c>
      <c r="G32" s="7">
        <f>SUM(G30:G31)</f>
        <v>6231.75</v>
      </c>
      <c r="H32" s="8">
        <f t="shared" ref="H32:I32" si="56">SUM(H30:H31)</f>
        <v>7</v>
      </c>
      <c r="I32" s="8">
        <f t="shared" si="56"/>
        <v>602</v>
      </c>
      <c r="J32" s="7">
        <f>SUM(J30:J31)</f>
        <v>21242</v>
      </c>
      <c r="K32" s="7">
        <f>SUM(K30:K31)</f>
        <v>1062.0999999999999</v>
      </c>
      <c r="L32" s="7">
        <f>SUM(L30:L31)</f>
        <v>22304.1</v>
      </c>
      <c r="M32" s="7" t="s">
        <v>9</v>
      </c>
      <c r="N32" s="8">
        <f t="shared" ref="N32:O32" si="57">SUM(N30:N31)</f>
        <v>7</v>
      </c>
      <c r="O32" s="8">
        <f t="shared" si="57"/>
        <v>1407</v>
      </c>
      <c r="P32" s="7">
        <f>SUM(P30:P31)</f>
        <v>49647</v>
      </c>
      <c r="Q32" s="7">
        <f>SUM(Q30:Q31)</f>
        <v>2482.35</v>
      </c>
      <c r="R32" s="7">
        <f>SUM(R30:R31)</f>
        <v>52129.35</v>
      </c>
      <c r="S32" s="30">
        <f t="shared" si="1"/>
        <v>76824</v>
      </c>
      <c r="T32" s="31">
        <f t="shared" si="2"/>
        <v>3841.2000000000003</v>
      </c>
      <c r="U32" s="47"/>
      <c r="V32" s="47"/>
      <c r="W32" s="47"/>
      <c r="X32" s="47"/>
      <c r="Y32" s="45"/>
      <c r="Z32" s="36" t="s">
        <v>20</v>
      </c>
      <c r="AA32" s="21">
        <f>ABS(AA31-AA30)</f>
        <v>28113.75</v>
      </c>
      <c r="AC32" s="24"/>
      <c r="AD32" s="25"/>
    </row>
    <row r="33" spans="1:30" ht="21.1" customHeight="1" x14ac:dyDescent="0.25">
      <c r="A33" s="37">
        <v>10</v>
      </c>
      <c r="B33" s="48" t="s">
        <v>32</v>
      </c>
      <c r="C33" s="4">
        <v>0</v>
      </c>
      <c r="D33" s="4">
        <v>0</v>
      </c>
      <c r="E33" s="5">
        <v>0</v>
      </c>
      <c r="F33" s="5">
        <f>+E33*0.05</f>
        <v>0</v>
      </c>
      <c r="G33" s="5">
        <f>ABS(E33+F33)</f>
        <v>0</v>
      </c>
      <c r="H33" s="4">
        <v>0</v>
      </c>
      <c r="I33" s="4">
        <v>0</v>
      </c>
      <c r="J33" s="5">
        <v>0</v>
      </c>
      <c r="K33" s="5">
        <f>+J33*0.05</f>
        <v>0</v>
      </c>
      <c r="L33" s="5">
        <f>ABS(J33+K33)</f>
        <v>0</v>
      </c>
      <c r="M33" s="5" t="s">
        <v>13</v>
      </c>
      <c r="N33" s="4">
        <v>1</v>
      </c>
      <c r="O33" s="4">
        <v>201</v>
      </c>
      <c r="P33" s="5">
        <v>6030</v>
      </c>
      <c r="Q33" s="5">
        <f>+P33*0.05</f>
        <v>301.5</v>
      </c>
      <c r="R33" s="5">
        <f t="shared" ref="R33:R34" si="58">+P33+Q33</f>
        <v>6331.5</v>
      </c>
      <c r="S33" s="26">
        <f t="shared" si="1"/>
        <v>6030</v>
      </c>
      <c r="T33" s="5">
        <f t="shared" si="2"/>
        <v>301.5</v>
      </c>
      <c r="U33" s="43">
        <f>ABS(S35+T35)</f>
        <v>13718.25</v>
      </c>
      <c r="V33" s="43">
        <v>13718.25</v>
      </c>
      <c r="W33" s="43">
        <f>ABS(V33-G35)</f>
        <v>13718.25</v>
      </c>
      <c r="X33" s="43">
        <f>(U33-V33)</f>
        <v>0</v>
      </c>
      <c r="Y33" s="43">
        <f>+G35+L35+R35</f>
        <v>13718.25</v>
      </c>
      <c r="Z33" s="34" t="s">
        <v>19</v>
      </c>
      <c r="AA33" s="16">
        <f>ABS(V33)</f>
        <v>13718.25</v>
      </c>
      <c r="AC33" s="24"/>
      <c r="AD33" s="25"/>
    </row>
    <row r="34" spans="1:30" ht="21.1" customHeight="1" x14ac:dyDescent="0.25">
      <c r="A34" s="38"/>
      <c r="B34" s="49"/>
      <c r="C34" s="4">
        <v>0</v>
      </c>
      <c r="D34" s="4">
        <v>0</v>
      </c>
      <c r="E34" s="5">
        <v>0</v>
      </c>
      <c r="F34" s="5">
        <f>+E34*0.05</f>
        <v>0</v>
      </c>
      <c r="G34" s="5">
        <f t="shared" ref="G34" si="59">+E34+F34</f>
        <v>0</v>
      </c>
      <c r="H34" s="4">
        <v>0</v>
      </c>
      <c r="I34" s="4">
        <v>0</v>
      </c>
      <c r="J34" s="5">
        <v>0</v>
      </c>
      <c r="K34" s="5">
        <f>+J34*0.05</f>
        <v>0</v>
      </c>
      <c r="L34" s="5">
        <f t="shared" ref="L34" si="60">+J34+K34</f>
        <v>0</v>
      </c>
      <c r="M34" s="5" t="s">
        <v>14</v>
      </c>
      <c r="N34" s="4">
        <v>1</v>
      </c>
      <c r="O34" s="4">
        <v>201</v>
      </c>
      <c r="P34" s="5">
        <v>7035</v>
      </c>
      <c r="Q34" s="5">
        <f>+P34*0.05</f>
        <v>351.75</v>
      </c>
      <c r="R34" s="5">
        <f t="shared" si="58"/>
        <v>7386.75</v>
      </c>
      <c r="S34" s="26">
        <f t="shared" si="1"/>
        <v>7035</v>
      </c>
      <c r="T34" s="5">
        <f t="shared" si="2"/>
        <v>351.75</v>
      </c>
      <c r="U34" s="46"/>
      <c r="V34" s="46"/>
      <c r="W34" s="46"/>
      <c r="X34" s="46"/>
      <c r="Y34" s="44"/>
      <c r="Z34" s="35" t="s">
        <v>21</v>
      </c>
      <c r="AA34" s="17">
        <f>ABS(Y33)</f>
        <v>13718.25</v>
      </c>
      <c r="AC34" s="24"/>
      <c r="AD34" s="25"/>
    </row>
    <row r="35" spans="1:30" ht="21.1" customHeight="1" thickBot="1" x14ac:dyDescent="0.3">
      <c r="A35" s="39"/>
      <c r="B35" s="50"/>
      <c r="C35" s="8">
        <f t="shared" ref="C35:D35" si="61">SUM(C33:C34)</f>
        <v>0</v>
      </c>
      <c r="D35" s="8">
        <f t="shared" si="61"/>
        <v>0</v>
      </c>
      <c r="E35" s="7">
        <f t="shared" ref="E35:F35" si="62">SUM(E33:E34)</f>
        <v>0</v>
      </c>
      <c r="F35" s="7">
        <f t="shared" si="62"/>
        <v>0</v>
      </c>
      <c r="G35" s="7">
        <f>SUM(G33:G34)</f>
        <v>0</v>
      </c>
      <c r="H35" s="8">
        <f t="shared" ref="H35:I35" si="63">SUM(H33:H34)</f>
        <v>0</v>
      </c>
      <c r="I35" s="8">
        <f t="shared" si="63"/>
        <v>0</v>
      </c>
      <c r="J35" s="7">
        <f>SUM(J33:J34)</f>
        <v>0</v>
      </c>
      <c r="K35" s="7">
        <f>SUM(K33:K34)</f>
        <v>0</v>
      </c>
      <c r="L35" s="7">
        <f>SUM(L33:L34)</f>
        <v>0</v>
      </c>
      <c r="M35" s="7" t="s">
        <v>9</v>
      </c>
      <c r="N35" s="8">
        <f t="shared" ref="N35:O35" si="64">SUM(N33:N34)</f>
        <v>2</v>
      </c>
      <c r="O35" s="8">
        <f t="shared" si="64"/>
        <v>402</v>
      </c>
      <c r="P35" s="7">
        <f>SUM(P33:P34)</f>
        <v>13065</v>
      </c>
      <c r="Q35" s="7">
        <f>SUM(Q33:Q34)</f>
        <v>653.25</v>
      </c>
      <c r="R35" s="7">
        <f>SUM(R33:R34)</f>
        <v>13718.25</v>
      </c>
      <c r="S35" s="30">
        <f t="shared" si="1"/>
        <v>13065</v>
      </c>
      <c r="T35" s="31">
        <f t="shared" si="2"/>
        <v>653.25</v>
      </c>
      <c r="U35" s="47"/>
      <c r="V35" s="47"/>
      <c r="W35" s="47"/>
      <c r="X35" s="47"/>
      <c r="Y35" s="45"/>
      <c r="Z35" s="36" t="s">
        <v>20</v>
      </c>
      <c r="AA35" s="21">
        <f>ABS(AA34-AA33)</f>
        <v>0</v>
      </c>
      <c r="AC35" s="24"/>
      <c r="AD35" s="25"/>
    </row>
    <row r="36" spans="1:30" ht="21.1" customHeight="1" x14ac:dyDescent="0.25">
      <c r="A36" s="37">
        <v>11</v>
      </c>
      <c r="B36" s="40" t="s">
        <v>33</v>
      </c>
      <c r="C36" s="4">
        <v>1</v>
      </c>
      <c r="D36" s="4">
        <v>65</v>
      </c>
      <c r="E36" s="5">
        <v>2600</v>
      </c>
      <c r="F36" s="5">
        <f>+E36*0.05</f>
        <v>130</v>
      </c>
      <c r="G36" s="5">
        <f>ABS(E36+F36)</f>
        <v>2730</v>
      </c>
      <c r="H36" s="4">
        <v>1</v>
      </c>
      <c r="I36" s="4">
        <v>86</v>
      </c>
      <c r="J36" s="5">
        <v>3440</v>
      </c>
      <c r="K36" s="5">
        <f>+J36*0.05</f>
        <v>172</v>
      </c>
      <c r="L36" s="5">
        <f>ABS(J36+K36)</f>
        <v>3612</v>
      </c>
      <c r="M36" s="5" t="s">
        <v>13</v>
      </c>
      <c r="N36" s="4">
        <v>1</v>
      </c>
      <c r="O36" s="4">
        <v>201</v>
      </c>
      <c r="P36" s="5">
        <v>8040</v>
      </c>
      <c r="Q36" s="5">
        <f>+P36*0.05</f>
        <v>402</v>
      </c>
      <c r="R36" s="5">
        <f t="shared" ref="R36:R37" si="65">+P36+Q36</f>
        <v>8442</v>
      </c>
      <c r="S36" s="26">
        <f t="shared" si="1"/>
        <v>14080</v>
      </c>
      <c r="T36" s="5">
        <f t="shared" si="2"/>
        <v>704</v>
      </c>
      <c r="U36" s="43">
        <f>ABS(S38+T38)</f>
        <v>27742.05</v>
      </c>
      <c r="V36" s="43">
        <v>16884</v>
      </c>
      <c r="W36" s="43">
        <f>ABS(V36-G38)</f>
        <v>14154</v>
      </c>
      <c r="X36" s="43">
        <f>(U36-V36)</f>
        <v>10858.05</v>
      </c>
      <c r="Y36" s="43">
        <f>+G38+L38+R38</f>
        <v>27742.050000000003</v>
      </c>
      <c r="Z36" s="34" t="s">
        <v>19</v>
      </c>
      <c r="AA36" s="16">
        <f>ABS(V36)</f>
        <v>16884</v>
      </c>
      <c r="AC36" s="24"/>
      <c r="AD36" s="25"/>
    </row>
    <row r="37" spans="1:30" ht="21.1" customHeight="1" x14ac:dyDescent="0.25">
      <c r="A37" s="38"/>
      <c r="B37" s="41"/>
      <c r="C37" s="4">
        <v>1</v>
      </c>
      <c r="D37" s="4">
        <v>0</v>
      </c>
      <c r="E37" s="5">
        <v>0</v>
      </c>
      <c r="F37" s="5">
        <f>+E37*0.05</f>
        <v>0</v>
      </c>
      <c r="G37" s="5">
        <f t="shared" ref="G37" si="66">+E37+F37</f>
        <v>0</v>
      </c>
      <c r="H37" s="4">
        <v>1</v>
      </c>
      <c r="I37" s="4">
        <v>86</v>
      </c>
      <c r="J37" s="5">
        <v>3698</v>
      </c>
      <c r="K37" s="5">
        <f>+J37*0.05</f>
        <v>184.9</v>
      </c>
      <c r="L37" s="5">
        <f t="shared" ref="L37" si="67">+J37+K37</f>
        <v>3882.9</v>
      </c>
      <c r="M37" s="5" t="s">
        <v>14</v>
      </c>
      <c r="N37" s="4">
        <v>1</v>
      </c>
      <c r="O37" s="4">
        <v>201</v>
      </c>
      <c r="P37" s="5">
        <v>8643</v>
      </c>
      <c r="Q37" s="5">
        <f>+P37*0.05</f>
        <v>432.15000000000003</v>
      </c>
      <c r="R37" s="5">
        <f t="shared" si="65"/>
        <v>9075.15</v>
      </c>
      <c r="S37" s="26">
        <f t="shared" si="1"/>
        <v>12341</v>
      </c>
      <c r="T37" s="5">
        <f t="shared" si="2"/>
        <v>617.05000000000007</v>
      </c>
      <c r="U37" s="46"/>
      <c r="V37" s="46"/>
      <c r="W37" s="46"/>
      <c r="X37" s="46"/>
      <c r="Y37" s="44"/>
      <c r="Z37" s="35" t="s">
        <v>21</v>
      </c>
      <c r="AA37" s="17">
        <f>ABS(Y36)</f>
        <v>27742.050000000003</v>
      </c>
      <c r="AC37" s="24"/>
      <c r="AD37" s="25"/>
    </row>
    <row r="38" spans="1:30" ht="21.1" customHeight="1" thickBot="1" x14ac:dyDescent="0.3">
      <c r="A38" s="39"/>
      <c r="B38" s="42"/>
      <c r="C38" s="8">
        <f t="shared" ref="C38:D38" si="68">SUM(C36:C37)</f>
        <v>2</v>
      </c>
      <c r="D38" s="8">
        <f t="shared" si="68"/>
        <v>65</v>
      </c>
      <c r="E38" s="7">
        <f t="shared" ref="E38:F38" si="69">SUM(E36:E37)</f>
        <v>2600</v>
      </c>
      <c r="F38" s="7">
        <f t="shared" si="69"/>
        <v>130</v>
      </c>
      <c r="G38" s="7">
        <f>SUM(G36:G37)</f>
        <v>2730</v>
      </c>
      <c r="H38" s="8">
        <f t="shared" ref="H38:I38" si="70">SUM(H36:H37)</f>
        <v>2</v>
      </c>
      <c r="I38" s="8">
        <f t="shared" si="70"/>
        <v>172</v>
      </c>
      <c r="J38" s="7">
        <f>SUM(J36:J37)</f>
        <v>7138</v>
      </c>
      <c r="K38" s="7">
        <f>SUM(K36:K37)</f>
        <v>356.9</v>
      </c>
      <c r="L38" s="7">
        <f>SUM(L36:L37)</f>
        <v>7494.9</v>
      </c>
      <c r="M38" s="7" t="s">
        <v>9</v>
      </c>
      <c r="N38" s="8">
        <f t="shared" ref="N38:O38" si="71">SUM(N36:N37)</f>
        <v>2</v>
      </c>
      <c r="O38" s="8">
        <f t="shared" si="71"/>
        <v>402</v>
      </c>
      <c r="P38" s="7">
        <f>SUM(P36:P37)</f>
        <v>16683</v>
      </c>
      <c r="Q38" s="7">
        <f>SUM(Q36:Q37)</f>
        <v>834.15000000000009</v>
      </c>
      <c r="R38" s="7">
        <f>SUM(R36:R37)</f>
        <v>17517.150000000001</v>
      </c>
      <c r="S38" s="30">
        <f t="shared" ref="S38:S65" si="72">ABS(E38+J38+P38)</f>
        <v>26421</v>
      </c>
      <c r="T38" s="31">
        <f t="shared" ref="T38:T65" si="73">+S38*0.05</f>
        <v>1321.0500000000002</v>
      </c>
      <c r="U38" s="47"/>
      <c r="V38" s="47"/>
      <c r="W38" s="47"/>
      <c r="X38" s="47"/>
      <c r="Y38" s="45"/>
      <c r="Z38" s="36" t="s">
        <v>20</v>
      </c>
      <c r="AA38" s="21">
        <f>ABS(AA37-AA36)</f>
        <v>10858.050000000003</v>
      </c>
      <c r="AC38" s="24"/>
      <c r="AD38" s="25"/>
    </row>
    <row r="39" spans="1:30" ht="21.1" customHeight="1" x14ac:dyDescent="0.25">
      <c r="A39" s="37">
        <v>12</v>
      </c>
      <c r="B39" s="40" t="s">
        <v>34</v>
      </c>
      <c r="C39" s="4">
        <v>2</v>
      </c>
      <c r="D39" s="4">
        <v>10</v>
      </c>
      <c r="E39" s="5">
        <v>390</v>
      </c>
      <c r="F39" s="5">
        <f>+E39*0.05</f>
        <v>19.5</v>
      </c>
      <c r="G39" s="5">
        <f>ABS(E39+F39)</f>
        <v>409.5</v>
      </c>
      <c r="H39" s="4">
        <v>2</v>
      </c>
      <c r="I39" s="4">
        <v>172</v>
      </c>
      <c r="J39" s="5">
        <v>8084</v>
      </c>
      <c r="K39" s="5">
        <f>+J39*0.05</f>
        <v>404.20000000000005</v>
      </c>
      <c r="L39" s="5">
        <f>ABS(J39+K39)</f>
        <v>8488.2000000000007</v>
      </c>
      <c r="M39" s="5" t="s">
        <v>13</v>
      </c>
      <c r="N39" s="4">
        <v>2</v>
      </c>
      <c r="O39" s="4">
        <v>402</v>
      </c>
      <c r="P39" s="5">
        <v>18894</v>
      </c>
      <c r="Q39" s="5">
        <f>+P39*0.05</f>
        <v>944.7</v>
      </c>
      <c r="R39" s="5">
        <f t="shared" ref="R39:R40" si="74">+P39+Q39</f>
        <v>19838.7</v>
      </c>
      <c r="S39" s="26">
        <f t="shared" si="72"/>
        <v>27368</v>
      </c>
      <c r="T39" s="5">
        <f t="shared" si="73"/>
        <v>1368.4</v>
      </c>
      <c r="U39" s="43">
        <f>ABS(S41+T41)</f>
        <v>28736.400000000001</v>
      </c>
      <c r="V39" s="43">
        <v>63103.95</v>
      </c>
      <c r="W39" s="43">
        <f>ABS(V39-G41)</f>
        <v>62694.45</v>
      </c>
      <c r="X39" s="43">
        <f>(U39-V39)</f>
        <v>-34367.549999999996</v>
      </c>
      <c r="Y39" s="43">
        <f>+G41+L41+R41</f>
        <v>28736.400000000001</v>
      </c>
      <c r="Z39" s="34" t="s">
        <v>19</v>
      </c>
      <c r="AA39" s="16">
        <f>ABS(V39)</f>
        <v>63103.95</v>
      </c>
      <c r="AC39" s="24"/>
      <c r="AD39" s="25"/>
    </row>
    <row r="40" spans="1:30" ht="21.1" customHeight="1" x14ac:dyDescent="0.25">
      <c r="A40" s="38"/>
      <c r="B40" s="41"/>
      <c r="C40" s="4">
        <v>0</v>
      </c>
      <c r="D40" s="4">
        <v>0</v>
      </c>
      <c r="E40" s="5">
        <v>0</v>
      </c>
      <c r="F40" s="5">
        <f>+E40*0.05</f>
        <v>0</v>
      </c>
      <c r="G40" s="5">
        <f t="shared" ref="G40" si="75">+E40+F40</f>
        <v>0</v>
      </c>
      <c r="H40" s="4">
        <v>0</v>
      </c>
      <c r="I40" s="4">
        <v>0</v>
      </c>
      <c r="J40" s="5">
        <v>0</v>
      </c>
      <c r="K40" s="5">
        <f>+J40*0.05</f>
        <v>0</v>
      </c>
      <c r="L40" s="5">
        <f t="shared" ref="L40" si="76">+J40+K40</f>
        <v>0</v>
      </c>
      <c r="M40" s="5" t="s">
        <v>14</v>
      </c>
      <c r="N40" s="4">
        <v>0</v>
      </c>
      <c r="O40" s="4">
        <v>0</v>
      </c>
      <c r="P40" s="5">
        <v>0</v>
      </c>
      <c r="Q40" s="5">
        <f>+P40*0.05</f>
        <v>0</v>
      </c>
      <c r="R40" s="5">
        <f t="shared" si="74"/>
        <v>0</v>
      </c>
      <c r="S40" s="26">
        <f t="shared" si="72"/>
        <v>0</v>
      </c>
      <c r="T40" s="5">
        <f t="shared" si="73"/>
        <v>0</v>
      </c>
      <c r="U40" s="46"/>
      <c r="V40" s="46"/>
      <c r="W40" s="46"/>
      <c r="X40" s="46"/>
      <c r="Y40" s="44"/>
      <c r="Z40" s="35" t="s">
        <v>21</v>
      </c>
      <c r="AA40" s="17">
        <f>ABS(Y39)</f>
        <v>28736.400000000001</v>
      </c>
      <c r="AC40" s="24"/>
      <c r="AD40" s="25"/>
    </row>
    <row r="41" spans="1:30" ht="21.1" customHeight="1" thickBot="1" x14ac:dyDescent="0.3">
      <c r="A41" s="39"/>
      <c r="B41" s="42"/>
      <c r="C41" s="8">
        <f t="shared" ref="C41:D41" si="77">SUM(C39:C40)</f>
        <v>2</v>
      </c>
      <c r="D41" s="8">
        <f t="shared" si="77"/>
        <v>10</v>
      </c>
      <c r="E41" s="7">
        <f t="shared" ref="E41:F41" si="78">SUM(E39:E40)</f>
        <v>390</v>
      </c>
      <c r="F41" s="7">
        <f t="shared" si="78"/>
        <v>19.5</v>
      </c>
      <c r="G41" s="7">
        <f>SUM(G39:G40)</f>
        <v>409.5</v>
      </c>
      <c r="H41" s="8">
        <f t="shared" ref="H41:I41" si="79">SUM(H39:H40)</f>
        <v>2</v>
      </c>
      <c r="I41" s="8">
        <f t="shared" si="79"/>
        <v>172</v>
      </c>
      <c r="J41" s="7">
        <f>SUM(J39:J40)</f>
        <v>8084</v>
      </c>
      <c r="K41" s="7">
        <f>SUM(K39:K40)</f>
        <v>404.20000000000005</v>
      </c>
      <c r="L41" s="7">
        <f>SUM(L39:L40)</f>
        <v>8488.2000000000007</v>
      </c>
      <c r="M41" s="7" t="s">
        <v>9</v>
      </c>
      <c r="N41" s="8">
        <f t="shared" ref="N41:O41" si="80">SUM(N39:N40)</f>
        <v>2</v>
      </c>
      <c r="O41" s="8">
        <f t="shared" si="80"/>
        <v>402</v>
      </c>
      <c r="P41" s="7">
        <f>SUM(P39:P40)</f>
        <v>18894</v>
      </c>
      <c r="Q41" s="7">
        <f>SUM(Q39:Q40)</f>
        <v>944.7</v>
      </c>
      <c r="R41" s="7">
        <f>SUM(R39:R40)</f>
        <v>19838.7</v>
      </c>
      <c r="S41" s="30">
        <f t="shared" si="72"/>
        <v>27368</v>
      </c>
      <c r="T41" s="31">
        <f t="shared" si="73"/>
        <v>1368.4</v>
      </c>
      <c r="U41" s="47"/>
      <c r="V41" s="47"/>
      <c r="W41" s="47"/>
      <c r="X41" s="47"/>
      <c r="Y41" s="45"/>
      <c r="Z41" s="36" t="s">
        <v>20</v>
      </c>
      <c r="AA41" s="21">
        <f>(AA40-AA39)</f>
        <v>-34367.549999999996</v>
      </c>
      <c r="AC41" s="24"/>
      <c r="AD41" s="25"/>
    </row>
    <row r="42" spans="1:30" ht="21.1" customHeight="1" x14ac:dyDescent="0.25">
      <c r="A42" s="37">
        <v>13</v>
      </c>
      <c r="B42" s="58" t="s">
        <v>35</v>
      </c>
      <c r="C42" s="4">
        <v>2</v>
      </c>
      <c r="D42" s="4">
        <v>64</v>
      </c>
      <c r="E42" s="5">
        <v>1896</v>
      </c>
      <c r="F42" s="5">
        <f>+E42*0.05</f>
        <v>94.800000000000011</v>
      </c>
      <c r="G42" s="5">
        <f>ABS(E42+F42)</f>
        <v>1990.8</v>
      </c>
      <c r="H42" s="4">
        <v>2</v>
      </c>
      <c r="I42" s="4">
        <v>172</v>
      </c>
      <c r="J42" s="5">
        <v>6020</v>
      </c>
      <c r="K42" s="5">
        <f>+J42*0.05</f>
        <v>301</v>
      </c>
      <c r="L42" s="5">
        <f>ABS(J42+K42)</f>
        <v>6321</v>
      </c>
      <c r="M42" s="5" t="s">
        <v>13</v>
      </c>
      <c r="N42" s="4">
        <v>2</v>
      </c>
      <c r="O42" s="4">
        <v>402</v>
      </c>
      <c r="P42" s="5">
        <v>14070</v>
      </c>
      <c r="Q42" s="5">
        <f>+P42*0.05</f>
        <v>703.5</v>
      </c>
      <c r="R42" s="5">
        <f t="shared" ref="R42:R43" si="81">+P42+Q42</f>
        <v>14773.5</v>
      </c>
      <c r="S42" s="26">
        <f t="shared" si="72"/>
        <v>21986</v>
      </c>
      <c r="T42" s="5">
        <f t="shared" si="73"/>
        <v>1099.3</v>
      </c>
      <c r="U42" s="43">
        <f>ABS(S44+T44)</f>
        <v>23085.3</v>
      </c>
      <c r="V42" s="43">
        <v>20260.8</v>
      </c>
      <c r="W42" s="43">
        <f>ABS(V42-G44)</f>
        <v>18270</v>
      </c>
      <c r="X42" s="43">
        <f>(U42-V42)</f>
        <v>2824.5</v>
      </c>
      <c r="Y42" s="43">
        <f>+G44+L44+R44</f>
        <v>23085.3</v>
      </c>
      <c r="Z42" s="34" t="s">
        <v>19</v>
      </c>
      <c r="AA42" s="16">
        <f>ABS(V42)</f>
        <v>20260.8</v>
      </c>
      <c r="AC42" s="24"/>
      <c r="AD42" s="25"/>
    </row>
    <row r="43" spans="1:30" ht="21.1" customHeight="1" x14ac:dyDescent="0.25">
      <c r="A43" s="38"/>
      <c r="B43" s="59"/>
      <c r="C43" s="4">
        <v>0</v>
      </c>
      <c r="D43" s="4">
        <v>0</v>
      </c>
      <c r="E43" s="5">
        <v>0</v>
      </c>
      <c r="F43" s="5">
        <f>+E43*0.05</f>
        <v>0</v>
      </c>
      <c r="G43" s="5">
        <f t="shared" ref="G43" si="82">+E43+F43</f>
        <v>0</v>
      </c>
      <c r="H43" s="4">
        <v>0</v>
      </c>
      <c r="I43" s="4">
        <v>0</v>
      </c>
      <c r="J43" s="5">
        <v>0</v>
      </c>
      <c r="K43" s="5">
        <f>+J43*0.05</f>
        <v>0</v>
      </c>
      <c r="L43" s="5">
        <f t="shared" ref="L43" si="83">+J43+K43</f>
        <v>0</v>
      </c>
      <c r="M43" s="5" t="s">
        <v>14</v>
      </c>
      <c r="N43" s="4">
        <v>0</v>
      </c>
      <c r="O43" s="4">
        <v>0</v>
      </c>
      <c r="P43" s="5">
        <v>0</v>
      </c>
      <c r="Q43" s="5">
        <f>+P43*0.05</f>
        <v>0</v>
      </c>
      <c r="R43" s="5">
        <f t="shared" si="81"/>
        <v>0</v>
      </c>
      <c r="S43" s="26">
        <f t="shared" si="72"/>
        <v>0</v>
      </c>
      <c r="T43" s="5">
        <f t="shared" si="73"/>
        <v>0</v>
      </c>
      <c r="U43" s="46"/>
      <c r="V43" s="46"/>
      <c r="W43" s="46"/>
      <c r="X43" s="46"/>
      <c r="Y43" s="44"/>
      <c r="Z43" s="35" t="s">
        <v>21</v>
      </c>
      <c r="AA43" s="17">
        <f>ABS(Y42)</f>
        <v>23085.3</v>
      </c>
      <c r="AC43" s="24"/>
      <c r="AD43" s="25"/>
    </row>
    <row r="44" spans="1:30" ht="21.1" customHeight="1" thickBot="1" x14ac:dyDescent="0.3">
      <c r="A44" s="39"/>
      <c r="B44" s="60"/>
      <c r="C44" s="8">
        <f t="shared" ref="C44:D44" si="84">SUM(C42:C43)</f>
        <v>2</v>
      </c>
      <c r="D44" s="8">
        <f t="shared" si="84"/>
        <v>64</v>
      </c>
      <c r="E44" s="7">
        <f t="shared" ref="E44:F44" si="85">SUM(E42:E43)</f>
        <v>1896</v>
      </c>
      <c r="F44" s="7">
        <f t="shared" si="85"/>
        <v>94.800000000000011</v>
      </c>
      <c r="G44" s="7">
        <f>SUM(G42:G43)</f>
        <v>1990.8</v>
      </c>
      <c r="H44" s="8">
        <f t="shared" ref="H44:I44" si="86">SUM(H42:H43)</f>
        <v>2</v>
      </c>
      <c r="I44" s="8">
        <f t="shared" si="86"/>
        <v>172</v>
      </c>
      <c r="J44" s="7">
        <f>SUM(J42:J43)</f>
        <v>6020</v>
      </c>
      <c r="K44" s="7">
        <f>SUM(K42:K43)</f>
        <v>301</v>
      </c>
      <c r="L44" s="7">
        <f>SUM(L42:L43)</f>
        <v>6321</v>
      </c>
      <c r="M44" s="7" t="s">
        <v>9</v>
      </c>
      <c r="N44" s="8">
        <f t="shared" ref="N44:O44" si="87">SUM(N42:N43)</f>
        <v>2</v>
      </c>
      <c r="O44" s="8">
        <f t="shared" si="87"/>
        <v>402</v>
      </c>
      <c r="P44" s="7">
        <f>SUM(P42:P43)</f>
        <v>14070</v>
      </c>
      <c r="Q44" s="7">
        <f>SUM(Q42:Q43)</f>
        <v>703.5</v>
      </c>
      <c r="R44" s="7">
        <f>SUM(R42:R43)</f>
        <v>14773.5</v>
      </c>
      <c r="S44" s="30">
        <f t="shared" si="72"/>
        <v>21986</v>
      </c>
      <c r="T44" s="31">
        <f t="shared" si="73"/>
        <v>1099.3</v>
      </c>
      <c r="U44" s="47"/>
      <c r="V44" s="47"/>
      <c r="W44" s="47"/>
      <c r="X44" s="47"/>
      <c r="Y44" s="45"/>
      <c r="Z44" s="36" t="s">
        <v>20</v>
      </c>
      <c r="AA44" s="21">
        <f>ABS(AA43-AA42)</f>
        <v>2824.5</v>
      </c>
      <c r="AC44" s="24"/>
      <c r="AD44" s="25"/>
    </row>
    <row r="45" spans="1:30" ht="21.1" customHeight="1" x14ac:dyDescent="0.25">
      <c r="A45" s="37">
        <v>14</v>
      </c>
      <c r="B45" s="58" t="s">
        <v>36</v>
      </c>
      <c r="C45" s="4">
        <v>1</v>
      </c>
      <c r="D45" s="4">
        <v>53</v>
      </c>
      <c r="E45" s="5">
        <v>1902</v>
      </c>
      <c r="F45" s="5">
        <f>+E45*0.05</f>
        <v>95.100000000000009</v>
      </c>
      <c r="G45" s="5">
        <f>ABS(E45+F45)</f>
        <v>1997.1</v>
      </c>
      <c r="H45" s="4">
        <v>1</v>
      </c>
      <c r="I45" s="4">
        <v>86</v>
      </c>
      <c r="J45" s="5">
        <v>3268</v>
      </c>
      <c r="K45" s="5">
        <f>+J45*0.05</f>
        <v>163.4</v>
      </c>
      <c r="L45" s="5">
        <f>ABS(J45+K45)</f>
        <v>3431.4</v>
      </c>
      <c r="M45" s="5" t="s">
        <v>13</v>
      </c>
      <c r="N45" s="4">
        <v>1</v>
      </c>
      <c r="O45" s="4">
        <v>201</v>
      </c>
      <c r="P45" s="5">
        <v>7638</v>
      </c>
      <c r="Q45" s="5">
        <f>+P45*0.05</f>
        <v>381.90000000000003</v>
      </c>
      <c r="R45" s="5">
        <f t="shared" ref="R45:R46" si="88">+P45+Q45</f>
        <v>8019.9</v>
      </c>
      <c r="S45" s="26">
        <f t="shared" si="72"/>
        <v>12808</v>
      </c>
      <c r="T45" s="5">
        <f t="shared" si="73"/>
        <v>640.40000000000009</v>
      </c>
      <c r="U45" s="43">
        <f>ABS(S47+T47)</f>
        <v>13448.4</v>
      </c>
      <c r="V45" s="43">
        <v>24692.85</v>
      </c>
      <c r="W45" s="43">
        <f>ABS(V45-G47)</f>
        <v>22695.75</v>
      </c>
      <c r="X45" s="43">
        <f>(U45-V45)</f>
        <v>-11244.449999999999</v>
      </c>
      <c r="Y45" s="43">
        <f>+G47+L47+R47</f>
        <v>13448.4</v>
      </c>
      <c r="Z45" s="34" t="s">
        <v>19</v>
      </c>
      <c r="AA45" s="16">
        <f>ABS(V45)</f>
        <v>24692.85</v>
      </c>
      <c r="AC45" s="24"/>
      <c r="AD45" s="25"/>
    </row>
    <row r="46" spans="1:30" ht="21.1" customHeight="1" x14ac:dyDescent="0.25">
      <c r="A46" s="38"/>
      <c r="B46" s="59"/>
      <c r="C46" s="4">
        <v>0</v>
      </c>
      <c r="D46" s="4">
        <v>0</v>
      </c>
      <c r="E46" s="5">
        <v>0</v>
      </c>
      <c r="F46" s="5">
        <f>+E46*0.05</f>
        <v>0</v>
      </c>
      <c r="G46" s="5">
        <f t="shared" ref="G46" si="89">+E46+F46</f>
        <v>0</v>
      </c>
      <c r="H46" s="4">
        <v>0</v>
      </c>
      <c r="I46" s="4">
        <v>0</v>
      </c>
      <c r="J46" s="5">
        <v>0</v>
      </c>
      <c r="K46" s="5">
        <f>+J46*0.05</f>
        <v>0</v>
      </c>
      <c r="L46" s="5">
        <f t="shared" ref="L46" si="90">+J46+K46</f>
        <v>0</v>
      </c>
      <c r="M46" s="5" t="s">
        <v>14</v>
      </c>
      <c r="N46" s="4">
        <v>0</v>
      </c>
      <c r="O46" s="4">
        <v>0</v>
      </c>
      <c r="P46" s="5">
        <v>0</v>
      </c>
      <c r="Q46" s="5">
        <f>+P46*0.05</f>
        <v>0</v>
      </c>
      <c r="R46" s="5">
        <f t="shared" si="88"/>
        <v>0</v>
      </c>
      <c r="S46" s="26">
        <f t="shared" si="72"/>
        <v>0</v>
      </c>
      <c r="T46" s="5">
        <f t="shared" si="73"/>
        <v>0</v>
      </c>
      <c r="U46" s="46"/>
      <c r="V46" s="46"/>
      <c r="W46" s="46"/>
      <c r="X46" s="46"/>
      <c r="Y46" s="44"/>
      <c r="Z46" s="35" t="s">
        <v>21</v>
      </c>
      <c r="AA46" s="17">
        <f>ABS(Y45)</f>
        <v>13448.4</v>
      </c>
      <c r="AC46" s="24"/>
      <c r="AD46" s="25"/>
    </row>
    <row r="47" spans="1:30" ht="21.1" customHeight="1" thickBot="1" x14ac:dyDescent="0.3">
      <c r="A47" s="39"/>
      <c r="B47" s="60"/>
      <c r="C47" s="8">
        <f t="shared" ref="C47:D47" si="91">SUM(C45:C46)</f>
        <v>1</v>
      </c>
      <c r="D47" s="8">
        <f t="shared" si="91"/>
        <v>53</v>
      </c>
      <c r="E47" s="7">
        <f t="shared" ref="E47:F47" si="92">SUM(E45:E46)</f>
        <v>1902</v>
      </c>
      <c r="F47" s="7">
        <f t="shared" si="92"/>
        <v>95.100000000000009</v>
      </c>
      <c r="G47" s="7">
        <f>SUM(G45:G46)</f>
        <v>1997.1</v>
      </c>
      <c r="H47" s="8">
        <f t="shared" ref="H47:I47" si="93">SUM(H45:H46)</f>
        <v>1</v>
      </c>
      <c r="I47" s="8">
        <f t="shared" si="93"/>
        <v>86</v>
      </c>
      <c r="J47" s="7">
        <f>SUM(J45:J46)</f>
        <v>3268</v>
      </c>
      <c r="K47" s="7">
        <f>SUM(K45:K46)</f>
        <v>163.4</v>
      </c>
      <c r="L47" s="7">
        <f>SUM(L45:L46)</f>
        <v>3431.4</v>
      </c>
      <c r="M47" s="7" t="s">
        <v>9</v>
      </c>
      <c r="N47" s="8">
        <f t="shared" ref="N47:O47" si="94">SUM(N45:N46)</f>
        <v>1</v>
      </c>
      <c r="O47" s="8">
        <f t="shared" si="94"/>
        <v>201</v>
      </c>
      <c r="P47" s="7">
        <f>SUM(P45:P46)</f>
        <v>7638</v>
      </c>
      <c r="Q47" s="7">
        <f>SUM(Q45:Q46)</f>
        <v>381.90000000000003</v>
      </c>
      <c r="R47" s="7">
        <f>SUM(R45:R46)</f>
        <v>8019.9</v>
      </c>
      <c r="S47" s="30">
        <f t="shared" si="72"/>
        <v>12808</v>
      </c>
      <c r="T47" s="31">
        <f t="shared" si="73"/>
        <v>640.40000000000009</v>
      </c>
      <c r="U47" s="47"/>
      <c r="V47" s="47"/>
      <c r="W47" s="47"/>
      <c r="X47" s="47"/>
      <c r="Y47" s="45"/>
      <c r="Z47" s="36" t="s">
        <v>20</v>
      </c>
      <c r="AA47" s="21">
        <f>(AA46-AA45)</f>
        <v>-11244.449999999999</v>
      </c>
      <c r="AC47" s="24"/>
      <c r="AD47" s="25"/>
    </row>
    <row r="48" spans="1:30" ht="21.1" customHeight="1" x14ac:dyDescent="0.25">
      <c r="A48" s="37">
        <v>15</v>
      </c>
      <c r="B48" s="48" t="s">
        <v>40</v>
      </c>
      <c r="C48" s="4">
        <v>0</v>
      </c>
      <c r="D48" s="4">
        <v>0</v>
      </c>
      <c r="E48" s="5">
        <v>0</v>
      </c>
      <c r="F48" s="5">
        <f>+E48*0.05</f>
        <v>0</v>
      </c>
      <c r="G48" s="5">
        <f>ABS(E48+F48)</f>
        <v>0</v>
      </c>
      <c r="H48" s="4">
        <v>0</v>
      </c>
      <c r="I48" s="4">
        <v>0</v>
      </c>
      <c r="J48" s="5">
        <v>0</v>
      </c>
      <c r="K48" s="5">
        <f>+J48*0.05</f>
        <v>0</v>
      </c>
      <c r="L48" s="5">
        <f>ABS(J48+K48)</f>
        <v>0</v>
      </c>
      <c r="M48" s="5" t="s">
        <v>13</v>
      </c>
      <c r="N48" s="4">
        <v>1</v>
      </c>
      <c r="O48" s="4">
        <v>201</v>
      </c>
      <c r="P48" s="5">
        <v>7437</v>
      </c>
      <c r="Q48" s="5">
        <f>+P48*0.05</f>
        <v>371.85</v>
      </c>
      <c r="R48" s="5">
        <f t="shared" ref="R48:R49" si="95">+P48+Q48</f>
        <v>7808.85</v>
      </c>
      <c r="S48" s="26">
        <f t="shared" si="72"/>
        <v>7437</v>
      </c>
      <c r="T48" s="5">
        <f t="shared" si="73"/>
        <v>371.85</v>
      </c>
      <c r="U48" s="43">
        <f>ABS(S50+T50)</f>
        <v>16250.85</v>
      </c>
      <c r="V48" s="43">
        <v>16250.85</v>
      </c>
      <c r="W48" s="43">
        <f>ABS(V48-G50)</f>
        <v>16250.85</v>
      </c>
      <c r="X48" s="43">
        <f>(U48-V48)</f>
        <v>0</v>
      </c>
      <c r="Y48" s="43">
        <f>+G50+L50+R50</f>
        <v>16250.85</v>
      </c>
      <c r="Z48" s="34" t="s">
        <v>19</v>
      </c>
      <c r="AA48" s="16">
        <f>ABS(V48)</f>
        <v>16250.85</v>
      </c>
      <c r="AC48" s="24"/>
      <c r="AD48" s="25"/>
    </row>
    <row r="49" spans="1:30" ht="21.1" customHeight="1" x14ac:dyDescent="0.25">
      <c r="A49" s="38"/>
      <c r="B49" s="49"/>
      <c r="C49" s="4">
        <v>0</v>
      </c>
      <c r="D49" s="4">
        <v>0</v>
      </c>
      <c r="E49" s="5">
        <v>0</v>
      </c>
      <c r="F49" s="5">
        <f>+E49*0.05</f>
        <v>0</v>
      </c>
      <c r="G49" s="5">
        <f t="shared" ref="G49" si="96">+E49+F49</f>
        <v>0</v>
      </c>
      <c r="H49" s="4">
        <v>0</v>
      </c>
      <c r="I49" s="4">
        <v>0</v>
      </c>
      <c r="J49" s="5">
        <v>0</v>
      </c>
      <c r="K49" s="5">
        <f>+J49*0.05</f>
        <v>0</v>
      </c>
      <c r="L49" s="5">
        <f t="shared" ref="L49" si="97">+J49+K49</f>
        <v>0</v>
      </c>
      <c r="M49" s="5" t="s">
        <v>14</v>
      </c>
      <c r="N49" s="4">
        <v>1</v>
      </c>
      <c r="O49" s="4">
        <v>201</v>
      </c>
      <c r="P49" s="5">
        <v>8040</v>
      </c>
      <c r="Q49" s="5">
        <f>+P49*0.05</f>
        <v>402</v>
      </c>
      <c r="R49" s="5">
        <f t="shared" si="95"/>
        <v>8442</v>
      </c>
      <c r="S49" s="26">
        <f t="shared" si="72"/>
        <v>8040</v>
      </c>
      <c r="T49" s="5">
        <f t="shared" si="73"/>
        <v>402</v>
      </c>
      <c r="U49" s="46"/>
      <c r="V49" s="46"/>
      <c r="W49" s="46"/>
      <c r="X49" s="46"/>
      <c r="Y49" s="44"/>
      <c r="Z49" s="35" t="s">
        <v>21</v>
      </c>
      <c r="AA49" s="17">
        <f>ABS(Y48)</f>
        <v>16250.85</v>
      </c>
      <c r="AC49" s="24"/>
      <c r="AD49" s="25"/>
    </row>
    <row r="50" spans="1:30" ht="21.1" customHeight="1" thickBot="1" x14ac:dyDescent="0.3">
      <c r="A50" s="39"/>
      <c r="B50" s="50"/>
      <c r="C50" s="8">
        <f t="shared" ref="C50:D50" si="98">SUM(C48:C49)</f>
        <v>0</v>
      </c>
      <c r="D50" s="8">
        <f t="shared" si="98"/>
        <v>0</v>
      </c>
      <c r="E50" s="7">
        <f t="shared" ref="E50:F50" si="99">SUM(E48:E49)</f>
        <v>0</v>
      </c>
      <c r="F50" s="7">
        <f t="shared" si="99"/>
        <v>0</v>
      </c>
      <c r="G50" s="7">
        <f>SUM(G48:G49)</f>
        <v>0</v>
      </c>
      <c r="H50" s="8">
        <f t="shared" ref="H50:I50" si="100">SUM(H48:H49)</f>
        <v>0</v>
      </c>
      <c r="I50" s="8">
        <f t="shared" si="100"/>
        <v>0</v>
      </c>
      <c r="J50" s="7">
        <f>SUM(J48:J49)</f>
        <v>0</v>
      </c>
      <c r="K50" s="7">
        <f>SUM(K48:K49)</f>
        <v>0</v>
      </c>
      <c r="L50" s="7">
        <f>SUM(L48:L49)</f>
        <v>0</v>
      </c>
      <c r="M50" s="7" t="s">
        <v>9</v>
      </c>
      <c r="N50" s="8">
        <f t="shared" ref="N50:O50" si="101">SUM(N48:N49)</f>
        <v>2</v>
      </c>
      <c r="O50" s="8">
        <f t="shared" si="101"/>
        <v>402</v>
      </c>
      <c r="P50" s="7">
        <f>SUM(P48:P49)</f>
        <v>15477</v>
      </c>
      <c r="Q50" s="7">
        <f>SUM(Q48:Q49)</f>
        <v>773.85</v>
      </c>
      <c r="R50" s="7">
        <f>SUM(R48:R49)</f>
        <v>16250.85</v>
      </c>
      <c r="S50" s="30">
        <f t="shared" si="72"/>
        <v>15477</v>
      </c>
      <c r="T50" s="31">
        <f t="shared" si="73"/>
        <v>773.85</v>
      </c>
      <c r="U50" s="47"/>
      <c r="V50" s="47"/>
      <c r="W50" s="47"/>
      <c r="X50" s="47"/>
      <c r="Y50" s="45"/>
      <c r="Z50" s="36" t="s">
        <v>20</v>
      </c>
      <c r="AA50" s="21">
        <f>ABS(AA49-AA48)</f>
        <v>0</v>
      </c>
      <c r="AC50" s="24"/>
      <c r="AD50" s="25"/>
    </row>
    <row r="51" spans="1:30" ht="21.1" customHeight="1" x14ac:dyDescent="0.25">
      <c r="A51" s="37">
        <v>16</v>
      </c>
      <c r="B51" s="58" t="s">
        <v>37</v>
      </c>
      <c r="C51" s="4">
        <v>1</v>
      </c>
      <c r="D51" s="4">
        <v>103</v>
      </c>
      <c r="E51" s="5">
        <v>3605</v>
      </c>
      <c r="F51" s="5">
        <f>+E51*0.05</f>
        <v>180.25</v>
      </c>
      <c r="G51" s="5">
        <f>ABS(E51+F51)</f>
        <v>3785.25</v>
      </c>
      <c r="H51" s="4">
        <v>1</v>
      </c>
      <c r="I51" s="4">
        <v>86</v>
      </c>
      <c r="J51" s="5">
        <v>3010</v>
      </c>
      <c r="K51" s="5">
        <f>+J51*0.05</f>
        <v>150.5</v>
      </c>
      <c r="L51" s="5">
        <f>ABS(J51+K51)</f>
        <v>3160.5</v>
      </c>
      <c r="M51" s="5" t="s">
        <v>13</v>
      </c>
      <c r="N51" s="4">
        <v>1</v>
      </c>
      <c r="O51" s="4">
        <v>201</v>
      </c>
      <c r="P51" s="5">
        <v>7035</v>
      </c>
      <c r="Q51" s="5">
        <f>+P51*0.05</f>
        <v>351.75</v>
      </c>
      <c r="R51" s="5">
        <f t="shared" ref="R51:R52" si="102">+P51+Q51</f>
        <v>7386.75</v>
      </c>
      <c r="S51" s="26">
        <f t="shared" si="72"/>
        <v>13650</v>
      </c>
      <c r="T51" s="5">
        <f t="shared" si="73"/>
        <v>682.5</v>
      </c>
      <c r="U51" s="43">
        <f>ABS(S53+T53)</f>
        <v>30292.5</v>
      </c>
      <c r="V51" s="43">
        <v>15195.6</v>
      </c>
      <c r="W51" s="43">
        <f>ABS(V51-G53)</f>
        <v>6901.65</v>
      </c>
      <c r="X51" s="43">
        <f>(U51-V51)</f>
        <v>15096.9</v>
      </c>
      <c r="Y51" s="43">
        <f>+G53+L53+R53</f>
        <v>30292.5</v>
      </c>
      <c r="Z51" s="34" t="s">
        <v>19</v>
      </c>
      <c r="AA51" s="16">
        <f>ABS(V51)</f>
        <v>15195.6</v>
      </c>
      <c r="AC51" s="24"/>
      <c r="AD51" s="25"/>
    </row>
    <row r="52" spans="1:30" ht="21.1" customHeight="1" x14ac:dyDescent="0.25">
      <c r="A52" s="38"/>
      <c r="B52" s="59"/>
      <c r="C52" s="4">
        <v>1</v>
      </c>
      <c r="D52" s="4">
        <v>113</v>
      </c>
      <c r="E52" s="5">
        <v>4294</v>
      </c>
      <c r="F52" s="5">
        <f>+E52*0.05</f>
        <v>214.70000000000002</v>
      </c>
      <c r="G52" s="5">
        <f t="shared" ref="G52" si="103">+E52+F52</f>
        <v>4508.7</v>
      </c>
      <c r="H52" s="4">
        <v>1</v>
      </c>
      <c r="I52" s="4">
        <v>86</v>
      </c>
      <c r="J52" s="5">
        <v>3268</v>
      </c>
      <c r="K52" s="5">
        <f>+J52*0.05</f>
        <v>163.4</v>
      </c>
      <c r="L52" s="5">
        <f t="shared" ref="L52" si="104">+J52+K52</f>
        <v>3431.4</v>
      </c>
      <c r="M52" s="5" t="s">
        <v>14</v>
      </c>
      <c r="N52" s="4">
        <v>1</v>
      </c>
      <c r="O52" s="4">
        <v>201</v>
      </c>
      <c r="P52" s="5">
        <v>7638</v>
      </c>
      <c r="Q52" s="5">
        <f>+P52*0.05</f>
        <v>381.90000000000003</v>
      </c>
      <c r="R52" s="5">
        <f t="shared" si="102"/>
        <v>8019.9</v>
      </c>
      <c r="S52" s="26">
        <f t="shared" si="72"/>
        <v>15200</v>
      </c>
      <c r="T52" s="5">
        <f t="shared" si="73"/>
        <v>760</v>
      </c>
      <c r="U52" s="46"/>
      <c r="V52" s="46"/>
      <c r="W52" s="46"/>
      <c r="X52" s="46"/>
      <c r="Y52" s="44"/>
      <c r="Z52" s="35" t="s">
        <v>21</v>
      </c>
      <c r="AA52" s="17">
        <f>ABS(Y51)</f>
        <v>30292.5</v>
      </c>
      <c r="AC52" s="24"/>
      <c r="AD52" s="25"/>
    </row>
    <row r="53" spans="1:30" ht="21.1" customHeight="1" thickBot="1" x14ac:dyDescent="0.3">
      <c r="A53" s="39"/>
      <c r="B53" s="60"/>
      <c r="C53" s="8">
        <f t="shared" ref="C53:D53" si="105">SUM(C51:C52)</f>
        <v>2</v>
      </c>
      <c r="D53" s="8">
        <f t="shared" si="105"/>
        <v>216</v>
      </c>
      <c r="E53" s="7">
        <f t="shared" ref="E53:F53" si="106">SUM(E51:E52)</f>
        <v>7899</v>
      </c>
      <c r="F53" s="7">
        <f t="shared" si="106"/>
        <v>394.95000000000005</v>
      </c>
      <c r="G53" s="7">
        <f>SUM(G51:G52)</f>
        <v>8293.9500000000007</v>
      </c>
      <c r="H53" s="8">
        <f t="shared" ref="H53:I53" si="107">SUM(H51:H52)</f>
        <v>2</v>
      </c>
      <c r="I53" s="8">
        <f t="shared" si="107"/>
        <v>172</v>
      </c>
      <c r="J53" s="7">
        <f>SUM(J51:J52)</f>
        <v>6278</v>
      </c>
      <c r="K53" s="7">
        <f>SUM(K51:K52)</f>
        <v>313.89999999999998</v>
      </c>
      <c r="L53" s="7">
        <f>SUM(L51:L52)</f>
        <v>6591.9</v>
      </c>
      <c r="M53" s="7" t="s">
        <v>9</v>
      </c>
      <c r="N53" s="8">
        <f t="shared" ref="N53:O53" si="108">SUM(N51:N52)</f>
        <v>2</v>
      </c>
      <c r="O53" s="8">
        <f t="shared" si="108"/>
        <v>402</v>
      </c>
      <c r="P53" s="7">
        <f>SUM(P51:P52)</f>
        <v>14673</v>
      </c>
      <c r="Q53" s="7">
        <f>SUM(Q51:Q52)</f>
        <v>733.65000000000009</v>
      </c>
      <c r="R53" s="7">
        <f>SUM(R51:R52)</f>
        <v>15406.65</v>
      </c>
      <c r="S53" s="30">
        <f t="shared" si="72"/>
        <v>28850</v>
      </c>
      <c r="T53" s="31">
        <f t="shared" si="73"/>
        <v>1442.5</v>
      </c>
      <c r="U53" s="47"/>
      <c r="V53" s="47"/>
      <c r="W53" s="47"/>
      <c r="X53" s="47"/>
      <c r="Y53" s="45"/>
      <c r="Z53" s="36" t="s">
        <v>20</v>
      </c>
      <c r="AA53" s="21">
        <f>ABS(AA52-AA51)</f>
        <v>15096.9</v>
      </c>
      <c r="AC53" s="24"/>
      <c r="AD53" s="25"/>
    </row>
    <row r="54" spans="1:30" ht="21.1" customHeight="1" x14ac:dyDescent="0.25">
      <c r="A54" s="37">
        <v>17</v>
      </c>
      <c r="B54" s="40" t="s">
        <v>38</v>
      </c>
      <c r="C54" s="4">
        <v>4</v>
      </c>
      <c r="D54" s="4">
        <v>141</v>
      </c>
      <c r="E54" s="5">
        <v>4278</v>
      </c>
      <c r="F54" s="5">
        <f>+E54*0.05</f>
        <v>213.9</v>
      </c>
      <c r="G54" s="5">
        <f>ABS(E54+F54)</f>
        <v>4491.8999999999996</v>
      </c>
      <c r="H54" s="4">
        <v>4</v>
      </c>
      <c r="I54" s="4">
        <v>344</v>
      </c>
      <c r="J54" s="5">
        <v>13072</v>
      </c>
      <c r="K54" s="5">
        <f>+J54*0.05</f>
        <v>653.6</v>
      </c>
      <c r="L54" s="5">
        <f>ABS(J54+K54)</f>
        <v>13725.6</v>
      </c>
      <c r="M54" s="5" t="s">
        <v>13</v>
      </c>
      <c r="N54" s="4">
        <v>4</v>
      </c>
      <c r="O54" s="4">
        <v>804</v>
      </c>
      <c r="P54" s="5">
        <v>30552</v>
      </c>
      <c r="Q54" s="5">
        <f>+P54*0.05</f>
        <v>1527.6000000000001</v>
      </c>
      <c r="R54" s="5">
        <f t="shared" ref="R54:R55" si="109">+P54+Q54</f>
        <v>32079.599999999999</v>
      </c>
      <c r="S54" s="26">
        <f t="shared" si="72"/>
        <v>47902</v>
      </c>
      <c r="T54" s="5">
        <f t="shared" si="73"/>
        <v>2395.1</v>
      </c>
      <c r="U54" s="43">
        <f>ABS(S56+T56)</f>
        <v>50297.1</v>
      </c>
      <c r="V54" s="43">
        <v>40099.5</v>
      </c>
      <c r="W54" s="43">
        <f>ABS(V54-G56)</f>
        <v>35607.599999999999</v>
      </c>
      <c r="X54" s="43">
        <f>(U54-V54)</f>
        <v>10197.599999999999</v>
      </c>
      <c r="Y54" s="43">
        <f>+G56+L56+R56</f>
        <v>50297.1</v>
      </c>
      <c r="Z54" s="34" t="s">
        <v>19</v>
      </c>
      <c r="AA54" s="16">
        <f>ABS(V54)</f>
        <v>40099.5</v>
      </c>
      <c r="AC54" s="24"/>
      <c r="AD54" s="25"/>
    </row>
    <row r="55" spans="1:30" ht="21.1" customHeight="1" x14ac:dyDescent="0.25">
      <c r="A55" s="38"/>
      <c r="B55" s="41"/>
      <c r="C55" s="4">
        <v>0</v>
      </c>
      <c r="D55" s="4">
        <v>0</v>
      </c>
      <c r="E55" s="5">
        <v>0</v>
      </c>
      <c r="F55" s="5">
        <f>+E55*0.05</f>
        <v>0</v>
      </c>
      <c r="G55" s="5">
        <f t="shared" ref="G55" si="110">+E55+F55</f>
        <v>0</v>
      </c>
      <c r="H55" s="4">
        <v>0</v>
      </c>
      <c r="I55" s="4">
        <v>0</v>
      </c>
      <c r="J55" s="5">
        <v>0</v>
      </c>
      <c r="K55" s="5">
        <f>+J55*0.05</f>
        <v>0</v>
      </c>
      <c r="L55" s="5">
        <f t="shared" ref="L55" si="111">+J55+K55</f>
        <v>0</v>
      </c>
      <c r="M55" s="5" t="s">
        <v>14</v>
      </c>
      <c r="N55" s="4">
        <v>0</v>
      </c>
      <c r="O55" s="4">
        <v>0</v>
      </c>
      <c r="P55" s="5">
        <v>0</v>
      </c>
      <c r="Q55" s="5">
        <f>+P55*0.05</f>
        <v>0</v>
      </c>
      <c r="R55" s="5">
        <f t="shared" si="109"/>
        <v>0</v>
      </c>
      <c r="S55" s="26">
        <f t="shared" si="72"/>
        <v>0</v>
      </c>
      <c r="T55" s="5">
        <f t="shared" si="73"/>
        <v>0</v>
      </c>
      <c r="U55" s="46"/>
      <c r="V55" s="46"/>
      <c r="W55" s="46"/>
      <c r="X55" s="46"/>
      <c r="Y55" s="44"/>
      <c r="Z55" s="35" t="s">
        <v>21</v>
      </c>
      <c r="AA55" s="17">
        <f>ABS(Y54)</f>
        <v>50297.1</v>
      </c>
      <c r="AC55" s="24"/>
      <c r="AD55" s="25"/>
    </row>
    <row r="56" spans="1:30" ht="21.1" customHeight="1" thickBot="1" x14ac:dyDescent="0.3">
      <c r="A56" s="39"/>
      <c r="B56" s="42"/>
      <c r="C56" s="8">
        <f t="shared" ref="C56:D56" si="112">SUM(C54:C55)</f>
        <v>4</v>
      </c>
      <c r="D56" s="8">
        <f t="shared" si="112"/>
        <v>141</v>
      </c>
      <c r="E56" s="7">
        <f t="shared" ref="E56:F56" si="113">SUM(E54:E55)</f>
        <v>4278</v>
      </c>
      <c r="F56" s="7">
        <f t="shared" si="113"/>
        <v>213.9</v>
      </c>
      <c r="G56" s="7">
        <f>SUM(G54:G55)</f>
        <v>4491.8999999999996</v>
      </c>
      <c r="H56" s="8">
        <f t="shared" ref="H56:I56" si="114">SUM(H54:H55)</f>
        <v>4</v>
      </c>
      <c r="I56" s="8">
        <f t="shared" si="114"/>
        <v>344</v>
      </c>
      <c r="J56" s="7">
        <f>SUM(J54:J55)</f>
        <v>13072</v>
      </c>
      <c r="K56" s="7">
        <f>SUM(K54:K55)</f>
        <v>653.6</v>
      </c>
      <c r="L56" s="7">
        <f>SUM(L54:L55)</f>
        <v>13725.6</v>
      </c>
      <c r="M56" s="7" t="s">
        <v>9</v>
      </c>
      <c r="N56" s="8">
        <f t="shared" ref="N56:O56" si="115">SUM(N54:N55)</f>
        <v>4</v>
      </c>
      <c r="O56" s="8">
        <f t="shared" si="115"/>
        <v>804</v>
      </c>
      <c r="P56" s="7">
        <f>SUM(P54:P55)</f>
        <v>30552</v>
      </c>
      <c r="Q56" s="7">
        <f>SUM(Q54:Q55)</f>
        <v>1527.6000000000001</v>
      </c>
      <c r="R56" s="7">
        <f>SUM(R54:R55)</f>
        <v>32079.599999999999</v>
      </c>
      <c r="S56" s="30">
        <f t="shared" si="72"/>
        <v>47902</v>
      </c>
      <c r="T56" s="31">
        <f t="shared" si="73"/>
        <v>2395.1</v>
      </c>
      <c r="U56" s="47"/>
      <c r="V56" s="47"/>
      <c r="W56" s="47"/>
      <c r="X56" s="47"/>
      <c r="Y56" s="45"/>
      <c r="Z56" s="36" t="s">
        <v>20</v>
      </c>
      <c r="AA56" s="21">
        <f>ABS(AA55-AA54)</f>
        <v>10197.599999999999</v>
      </c>
      <c r="AC56" s="24"/>
      <c r="AD56" s="25"/>
    </row>
    <row r="57" spans="1:30" ht="21.1" customHeight="1" x14ac:dyDescent="0.25">
      <c r="A57" s="37">
        <v>18</v>
      </c>
      <c r="B57" s="40" t="s">
        <v>39</v>
      </c>
      <c r="C57" s="4">
        <v>3</v>
      </c>
      <c r="D57" s="4">
        <v>109</v>
      </c>
      <c r="E57" s="5">
        <v>3815</v>
      </c>
      <c r="F57" s="5">
        <f>+E57*0.05</f>
        <v>190.75</v>
      </c>
      <c r="G57" s="5">
        <f>ABS(E57+F57)</f>
        <v>4005.75</v>
      </c>
      <c r="H57" s="4">
        <v>3</v>
      </c>
      <c r="I57" s="4">
        <v>258</v>
      </c>
      <c r="J57" s="5">
        <v>9030</v>
      </c>
      <c r="K57" s="5">
        <f>+J57*0.05</f>
        <v>451.5</v>
      </c>
      <c r="L57" s="5">
        <f>ABS(J57+K57)</f>
        <v>9481.5</v>
      </c>
      <c r="M57" s="5" t="s">
        <v>13</v>
      </c>
      <c r="N57" s="4">
        <v>3</v>
      </c>
      <c r="O57" s="4">
        <v>603</v>
      </c>
      <c r="P57" s="5">
        <v>21105</v>
      </c>
      <c r="Q57" s="5">
        <f>+P57*0.05</f>
        <v>1055.25</v>
      </c>
      <c r="R57" s="5">
        <f t="shared" ref="R57:R58" si="116">+P57+Q57</f>
        <v>22160.25</v>
      </c>
      <c r="S57" s="26">
        <f t="shared" si="72"/>
        <v>33950</v>
      </c>
      <c r="T57" s="5">
        <f t="shared" si="73"/>
        <v>1697.5</v>
      </c>
      <c r="U57" s="43">
        <f>ABS(S59+T59)</f>
        <v>35647.5</v>
      </c>
      <c r="V57" s="43">
        <v>25959.15</v>
      </c>
      <c r="W57" s="43">
        <f>ABS(V57-G59)</f>
        <v>21953.4</v>
      </c>
      <c r="X57" s="43">
        <f>(U57-V57)</f>
        <v>9688.3499999999985</v>
      </c>
      <c r="Y57" s="43">
        <f>+G59+L59+R59</f>
        <v>35647.5</v>
      </c>
      <c r="Z57" s="34" t="s">
        <v>19</v>
      </c>
      <c r="AA57" s="16">
        <f>ABS(V57)</f>
        <v>25959.15</v>
      </c>
      <c r="AC57" s="24"/>
      <c r="AD57" s="25"/>
    </row>
    <row r="58" spans="1:30" ht="21.1" customHeight="1" x14ac:dyDescent="0.25">
      <c r="A58" s="38"/>
      <c r="B58" s="41"/>
      <c r="C58" s="4">
        <v>0</v>
      </c>
      <c r="D58" s="4">
        <v>0</v>
      </c>
      <c r="E58" s="5">
        <v>0</v>
      </c>
      <c r="F58" s="5">
        <f>+E58*0.05</f>
        <v>0</v>
      </c>
      <c r="G58" s="5">
        <f t="shared" ref="G58" si="117">+E58+F58</f>
        <v>0</v>
      </c>
      <c r="H58" s="4">
        <v>0</v>
      </c>
      <c r="I58" s="4">
        <v>0</v>
      </c>
      <c r="J58" s="5">
        <v>0</v>
      </c>
      <c r="K58" s="5">
        <f>+J58*0.05</f>
        <v>0</v>
      </c>
      <c r="L58" s="5">
        <f t="shared" ref="L58" si="118">+J58+K58</f>
        <v>0</v>
      </c>
      <c r="M58" s="5" t="s">
        <v>14</v>
      </c>
      <c r="N58" s="4">
        <v>0</v>
      </c>
      <c r="O58" s="4">
        <v>0</v>
      </c>
      <c r="P58" s="5">
        <v>0</v>
      </c>
      <c r="Q58" s="5">
        <f>+P58*0.05</f>
        <v>0</v>
      </c>
      <c r="R58" s="5">
        <f t="shared" si="116"/>
        <v>0</v>
      </c>
      <c r="S58" s="26">
        <f t="shared" si="72"/>
        <v>0</v>
      </c>
      <c r="T58" s="5">
        <f t="shared" si="73"/>
        <v>0</v>
      </c>
      <c r="U58" s="46"/>
      <c r="V58" s="46"/>
      <c r="W58" s="46"/>
      <c r="X58" s="46"/>
      <c r="Y58" s="44"/>
      <c r="Z58" s="35" t="s">
        <v>21</v>
      </c>
      <c r="AA58" s="17">
        <f>ABS(Y57)</f>
        <v>35647.5</v>
      </c>
      <c r="AC58" s="24"/>
      <c r="AD58" s="25"/>
    </row>
    <row r="59" spans="1:30" ht="21.1" customHeight="1" thickBot="1" x14ac:dyDescent="0.3">
      <c r="A59" s="39"/>
      <c r="B59" s="42"/>
      <c r="C59" s="8">
        <f t="shared" ref="C59:D59" si="119">SUM(C57:C58)</f>
        <v>3</v>
      </c>
      <c r="D59" s="8">
        <f t="shared" si="119"/>
        <v>109</v>
      </c>
      <c r="E59" s="7">
        <f t="shared" ref="E59:F59" si="120">SUM(E57:E58)</f>
        <v>3815</v>
      </c>
      <c r="F59" s="7">
        <f t="shared" si="120"/>
        <v>190.75</v>
      </c>
      <c r="G59" s="7">
        <f>SUM(G57:G58)</f>
        <v>4005.75</v>
      </c>
      <c r="H59" s="8">
        <f t="shared" ref="H59:I59" si="121">SUM(H57:H58)</f>
        <v>3</v>
      </c>
      <c r="I59" s="8">
        <f t="shared" si="121"/>
        <v>258</v>
      </c>
      <c r="J59" s="7">
        <f>SUM(J57:J58)</f>
        <v>9030</v>
      </c>
      <c r="K59" s="7">
        <f>SUM(K57:K58)</f>
        <v>451.5</v>
      </c>
      <c r="L59" s="7">
        <f>SUM(L57:L58)</f>
        <v>9481.5</v>
      </c>
      <c r="M59" s="7" t="s">
        <v>9</v>
      </c>
      <c r="N59" s="8">
        <f t="shared" ref="N59:O59" si="122">SUM(N57:N58)</f>
        <v>3</v>
      </c>
      <c r="O59" s="8">
        <f t="shared" si="122"/>
        <v>603</v>
      </c>
      <c r="P59" s="7">
        <f>SUM(P57:P58)</f>
        <v>21105</v>
      </c>
      <c r="Q59" s="7">
        <f>SUM(Q57:Q58)</f>
        <v>1055.25</v>
      </c>
      <c r="R59" s="7">
        <f>SUM(R57:R58)</f>
        <v>22160.25</v>
      </c>
      <c r="S59" s="30">
        <f t="shared" si="72"/>
        <v>33950</v>
      </c>
      <c r="T59" s="31">
        <f t="shared" si="73"/>
        <v>1697.5</v>
      </c>
      <c r="U59" s="47"/>
      <c r="V59" s="47"/>
      <c r="W59" s="47"/>
      <c r="X59" s="47"/>
      <c r="Y59" s="45"/>
      <c r="Z59" s="36" t="s">
        <v>20</v>
      </c>
      <c r="AA59" s="21">
        <f>ABS(AA58-AA57)</f>
        <v>9688.3499999999985</v>
      </c>
      <c r="AC59" s="24"/>
      <c r="AD59" s="25"/>
    </row>
    <row r="60" spans="1:30" ht="21.1" customHeight="1" x14ac:dyDescent="0.25">
      <c r="A60" s="37">
        <v>19</v>
      </c>
      <c r="B60" s="40" t="s">
        <v>41</v>
      </c>
      <c r="C60" s="4">
        <v>2</v>
      </c>
      <c r="D60" s="4">
        <v>125</v>
      </c>
      <c r="E60" s="5">
        <v>4125</v>
      </c>
      <c r="F60" s="5">
        <f>+E60*0.05</f>
        <v>206.25</v>
      </c>
      <c r="G60" s="5">
        <f>ABS(E60+F60)</f>
        <v>4331.25</v>
      </c>
      <c r="H60" s="4">
        <v>2</v>
      </c>
      <c r="I60" s="4">
        <v>172</v>
      </c>
      <c r="J60" s="5">
        <v>5676</v>
      </c>
      <c r="K60" s="5">
        <f>+J60*0.05</f>
        <v>283.8</v>
      </c>
      <c r="L60" s="5">
        <f>ABS(J60+K60)</f>
        <v>5959.8</v>
      </c>
      <c r="M60" s="5" t="s">
        <v>13</v>
      </c>
      <c r="N60" s="4">
        <v>2</v>
      </c>
      <c r="O60" s="4">
        <v>402</v>
      </c>
      <c r="P60" s="5">
        <v>13266</v>
      </c>
      <c r="Q60" s="5">
        <f>+P60*0.05</f>
        <v>663.30000000000007</v>
      </c>
      <c r="R60" s="5">
        <f t="shared" ref="R60:R61" si="123">+P60+Q60</f>
        <v>13929.3</v>
      </c>
      <c r="S60" s="26">
        <f t="shared" si="72"/>
        <v>23067</v>
      </c>
      <c r="T60" s="5">
        <f t="shared" si="73"/>
        <v>1153.3500000000001</v>
      </c>
      <c r="U60" s="43">
        <f>ABS(S62+T62)</f>
        <v>24220.35</v>
      </c>
      <c r="V60" s="43">
        <v>18994.5</v>
      </c>
      <c r="W60" s="43">
        <f>ABS(V60-G62)</f>
        <v>14663.25</v>
      </c>
      <c r="X60" s="43">
        <f>(U60-V60)</f>
        <v>5225.8499999999985</v>
      </c>
      <c r="Y60" s="43">
        <f>+G62+L62+R62</f>
        <v>24220.35</v>
      </c>
      <c r="Z60" s="34" t="s">
        <v>19</v>
      </c>
      <c r="AA60" s="16">
        <f>ABS(V60)</f>
        <v>18994.5</v>
      </c>
      <c r="AC60" s="24"/>
      <c r="AD60" s="25"/>
    </row>
    <row r="61" spans="1:30" ht="21.1" customHeight="1" x14ac:dyDescent="0.25">
      <c r="A61" s="38"/>
      <c r="B61" s="41"/>
      <c r="C61" s="4">
        <v>0</v>
      </c>
      <c r="D61" s="4">
        <v>0</v>
      </c>
      <c r="E61" s="5">
        <v>0</v>
      </c>
      <c r="F61" s="5">
        <f>+E61*0.05</f>
        <v>0</v>
      </c>
      <c r="G61" s="5">
        <f t="shared" ref="G61" si="124">+E61+F61</f>
        <v>0</v>
      </c>
      <c r="H61" s="4">
        <v>0</v>
      </c>
      <c r="I61" s="4">
        <v>0</v>
      </c>
      <c r="J61" s="5">
        <v>0</v>
      </c>
      <c r="K61" s="5">
        <f>+J61*0.05</f>
        <v>0</v>
      </c>
      <c r="L61" s="5">
        <f t="shared" ref="L61" si="125">+J61+K61</f>
        <v>0</v>
      </c>
      <c r="M61" s="5" t="s">
        <v>14</v>
      </c>
      <c r="N61" s="4">
        <v>0</v>
      </c>
      <c r="O61" s="4">
        <v>0</v>
      </c>
      <c r="P61" s="5">
        <v>0</v>
      </c>
      <c r="Q61" s="5">
        <f>+P61*0.05</f>
        <v>0</v>
      </c>
      <c r="R61" s="5">
        <f t="shared" si="123"/>
        <v>0</v>
      </c>
      <c r="S61" s="26">
        <f t="shared" si="72"/>
        <v>0</v>
      </c>
      <c r="T61" s="5">
        <f t="shared" si="73"/>
        <v>0</v>
      </c>
      <c r="U61" s="46"/>
      <c r="V61" s="46"/>
      <c r="W61" s="46"/>
      <c r="X61" s="46"/>
      <c r="Y61" s="44"/>
      <c r="Z61" s="35" t="s">
        <v>21</v>
      </c>
      <c r="AA61" s="17">
        <f>ABS(Y60)</f>
        <v>24220.35</v>
      </c>
      <c r="AC61" s="24"/>
      <c r="AD61" s="25"/>
    </row>
    <row r="62" spans="1:30" ht="21.1" customHeight="1" thickBot="1" x14ac:dyDescent="0.3">
      <c r="A62" s="39"/>
      <c r="B62" s="42"/>
      <c r="C62" s="8">
        <f t="shared" ref="C62:D62" si="126">SUM(C60:C61)</f>
        <v>2</v>
      </c>
      <c r="D62" s="8">
        <f t="shared" si="126"/>
        <v>125</v>
      </c>
      <c r="E62" s="7">
        <f t="shared" ref="E62:F62" si="127">SUM(E60:E61)</f>
        <v>4125</v>
      </c>
      <c r="F62" s="7">
        <f t="shared" si="127"/>
        <v>206.25</v>
      </c>
      <c r="G62" s="7">
        <f>SUM(G60:G61)</f>
        <v>4331.25</v>
      </c>
      <c r="H62" s="8">
        <f t="shared" ref="H62:I62" si="128">SUM(H60:H61)</f>
        <v>2</v>
      </c>
      <c r="I62" s="8">
        <f t="shared" si="128"/>
        <v>172</v>
      </c>
      <c r="J62" s="7">
        <f>SUM(J60:J61)</f>
        <v>5676</v>
      </c>
      <c r="K62" s="7">
        <f>SUM(K60:K61)</f>
        <v>283.8</v>
      </c>
      <c r="L62" s="7">
        <f>SUM(L60:L61)</f>
        <v>5959.8</v>
      </c>
      <c r="M62" s="7" t="s">
        <v>9</v>
      </c>
      <c r="N62" s="8">
        <f t="shared" ref="N62:O62" si="129">SUM(N60:N61)</f>
        <v>2</v>
      </c>
      <c r="O62" s="8">
        <f t="shared" si="129"/>
        <v>402</v>
      </c>
      <c r="P62" s="7">
        <f>SUM(P60:P61)</f>
        <v>13266</v>
      </c>
      <c r="Q62" s="7">
        <f>SUM(Q60:Q61)</f>
        <v>663.30000000000007</v>
      </c>
      <c r="R62" s="7">
        <f>SUM(R60:R61)</f>
        <v>13929.3</v>
      </c>
      <c r="S62" s="30">
        <f t="shared" si="72"/>
        <v>23067</v>
      </c>
      <c r="T62" s="31">
        <f t="shared" si="73"/>
        <v>1153.3500000000001</v>
      </c>
      <c r="U62" s="47"/>
      <c r="V62" s="47"/>
      <c r="W62" s="47"/>
      <c r="X62" s="47"/>
      <c r="Y62" s="45"/>
      <c r="Z62" s="36" t="s">
        <v>20</v>
      </c>
      <c r="AA62" s="21">
        <f>ABS(AA61-AA60)</f>
        <v>5225.8499999999985</v>
      </c>
      <c r="AC62" s="24"/>
      <c r="AD62" s="25"/>
    </row>
    <row r="63" spans="1:30" ht="21.1" customHeight="1" x14ac:dyDescent="0.25">
      <c r="A63" s="37">
        <v>20</v>
      </c>
      <c r="B63" s="40" t="s">
        <v>42</v>
      </c>
      <c r="C63" s="4">
        <v>4</v>
      </c>
      <c r="D63" s="4">
        <v>167</v>
      </c>
      <c r="E63" s="5">
        <v>5501</v>
      </c>
      <c r="F63" s="5">
        <f>+E63*0.05</f>
        <v>275.05</v>
      </c>
      <c r="G63" s="5">
        <f>ABS(E63+F63)</f>
        <v>5776.05</v>
      </c>
      <c r="H63" s="4">
        <v>4</v>
      </c>
      <c r="I63" s="4">
        <v>344</v>
      </c>
      <c r="J63" s="5">
        <v>12728</v>
      </c>
      <c r="K63" s="5">
        <f>+J63*0.05</f>
        <v>636.40000000000009</v>
      </c>
      <c r="L63" s="5">
        <f>ABS(J63+K63)</f>
        <v>13364.4</v>
      </c>
      <c r="M63" s="5" t="s">
        <v>13</v>
      </c>
      <c r="N63" s="4">
        <v>4</v>
      </c>
      <c r="O63" s="4">
        <v>804</v>
      </c>
      <c r="P63" s="5">
        <v>33768</v>
      </c>
      <c r="Q63" s="5">
        <f>+P63*0.05</f>
        <v>1688.4</v>
      </c>
      <c r="R63" s="5">
        <f t="shared" ref="R63:R64" si="130">+P63+Q63</f>
        <v>35456.400000000001</v>
      </c>
      <c r="S63" s="26">
        <f t="shared" si="72"/>
        <v>51997</v>
      </c>
      <c r="T63" s="5">
        <f t="shared" si="73"/>
        <v>2599.8500000000004</v>
      </c>
      <c r="U63" s="43">
        <f>ABS(S65+T65)</f>
        <v>70680.75</v>
      </c>
      <c r="V63" s="43">
        <v>39044.25</v>
      </c>
      <c r="W63" s="43">
        <f>ABS(V63-G65)</f>
        <v>29992.2</v>
      </c>
      <c r="X63" s="43">
        <f>(U63-V63)</f>
        <v>31636.5</v>
      </c>
      <c r="Y63" s="43">
        <f>+G65+L65+R65</f>
        <v>70680.75</v>
      </c>
      <c r="Z63" s="34" t="s">
        <v>19</v>
      </c>
      <c r="AA63" s="16">
        <f>ABS(V63)</f>
        <v>39044.25</v>
      </c>
      <c r="AC63" s="24"/>
      <c r="AD63" s="25"/>
    </row>
    <row r="64" spans="1:30" ht="21.1" customHeight="1" x14ac:dyDescent="0.25">
      <c r="A64" s="38"/>
      <c r="B64" s="41"/>
      <c r="C64" s="4">
        <v>1</v>
      </c>
      <c r="D64" s="4">
        <v>80</v>
      </c>
      <c r="E64" s="5">
        <v>3120</v>
      </c>
      <c r="F64" s="5">
        <f>+E64*0.05</f>
        <v>156</v>
      </c>
      <c r="G64" s="5">
        <f t="shared" ref="G64" si="131">+E64+F64</f>
        <v>3276</v>
      </c>
      <c r="H64" s="4">
        <v>1</v>
      </c>
      <c r="I64" s="4">
        <v>86</v>
      </c>
      <c r="J64" s="5">
        <v>3354</v>
      </c>
      <c r="K64" s="5">
        <f>+J64*0.05</f>
        <v>167.70000000000002</v>
      </c>
      <c r="L64" s="5">
        <f t="shared" ref="L64" si="132">+J64+K64</f>
        <v>3521.7</v>
      </c>
      <c r="M64" s="5" t="s">
        <v>14</v>
      </c>
      <c r="N64" s="4">
        <v>1</v>
      </c>
      <c r="O64" s="4">
        <v>201</v>
      </c>
      <c r="P64" s="5">
        <v>8844</v>
      </c>
      <c r="Q64" s="5">
        <f>+P64*0.05</f>
        <v>442.20000000000005</v>
      </c>
      <c r="R64" s="5">
        <f t="shared" si="130"/>
        <v>9286.2000000000007</v>
      </c>
      <c r="S64" s="26">
        <f t="shared" si="72"/>
        <v>15318</v>
      </c>
      <c r="T64" s="5">
        <f t="shared" si="73"/>
        <v>765.90000000000009</v>
      </c>
      <c r="U64" s="46"/>
      <c r="V64" s="46"/>
      <c r="W64" s="46"/>
      <c r="X64" s="46"/>
      <c r="Y64" s="44"/>
      <c r="Z64" s="35" t="s">
        <v>21</v>
      </c>
      <c r="AA64" s="17">
        <f>ABS(Y63)</f>
        <v>70680.75</v>
      </c>
      <c r="AC64" s="24"/>
      <c r="AD64" s="25"/>
    </row>
    <row r="65" spans="1:30" ht="21.1" customHeight="1" thickBot="1" x14ac:dyDescent="0.3">
      <c r="A65" s="39"/>
      <c r="B65" s="42"/>
      <c r="C65" s="8">
        <f t="shared" ref="C65:D65" si="133">SUM(C63:C64)</f>
        <v>5</v>
      </c>
      <c r="D65" s="8">
        <f t="shared" si="133"/>
        <v>247</v>
      </c>
      <c r="E65" s="7">
        <f t="shared" ref="E65:F65" si="134">SUM(E63:E64)</f>
        <v>8621</v>
      </c>
      <c r="F65" s="7">
        <f t="shared" si="134"/>
        <v>431.05</v>
      </c>
      <c r="G65" s="7">
        <f>SUM(G63:G64)</f>
        <v>9052.0499999999993</v>
      </c>
      <c r="H65" s="8">
        <f t="shared" ref="H65" si="135">SUM(H63:H64)</f>
        <v>5</v>
      </c>
      <c r="I65" s="8">
        <v>430</v>
      </c>
      <c r="J65" s="7">
        <f>SUM(J63:J64)</f>
        <v>16082</v>
      </c>
      <c r="K65" s="7">
        <f>SUM(K63:K64)</f>
        <v>804.10000000000014</v>
      </c>
      <c r="L65" s="7">
        <f>SUM(L63:L64)</f>
        <v>16886.099999999999</v>
      </c>
      <c r="M65" s="7" t="s">
        <v>9</v>
      </c>
      <c r="N65" s="8">
        <f t="shared" ref="N65:O65" si="136">SUM(N63:N64)</f>
        <v>5</v>
      </c>
      <c r="O65" s="8">
        <f t="shared" si="136"/>
        <v>1005</v>
      </c>
      <c r="P65" s="7">
        <f>SUM(P63:P64)</f>
        <v>42612</v>
      </c>
      <c r="Q65" s="7">
        <f>SUM(Q63:Q64)</f>
        <v>2130.6000000000004</v>
      </c>
      <c r="R65" s="7">
        <f>SUM(R63:R64)</f>
        <v>44742.600000000006</v>
      </c>
      <c r="S65" s="31">
        <f t="shared" si="72"/>
        <v>67315</v>
      </c>
      <c r="T65" s="31">
        <f t="shared" si="73"/>
        <v>3365.75</v>
      </c>
      <c r="U65" s="47"/>
      <c r="V65" s="47"/>
      <c r="W65" s="47"/>
      <c r="X65" s="47"/>
      <c r="Y65" s="45"/>
      <c r="Z65" s="36" t="s">
        <v>20</v>
      </c>
      <c r="AA65" s="21">
        <f>ABS(AA64-AA63)</f>
        <v>31636.5</v>
      </c>
      <c r="AC65" s="24"/>
      <c r="AD65" s="25"/>
    </row>
    <row r="66" spans="1:30" ht="21.1" customHeight="1" x14ac:dyDescent="0.25">
      <c r="A66" s="23"/>
      <c r="B66" s="23"/>
      <c r="C66" s="8"/>
      <c r="D66" s="8"/>
      <c r="E66" s="7"/>
      <c r="F66" s="7"/>
      <c r="G66" s="7"/>
      <c r="H66" s="8"/>
      <c r="I66" s="8"/>
      <c r="J66" s="7"/>
      <c r="K66" s="7"/>
      <c r="L66" s="7"/>
      <c r="M66" s="7"/>
      <c r="N66" s="8"/>
      <c r="O66" s="8"/>
      <c r="P66" s="7"/>
      <c r="Q66" s="7"/>
      <c r="R66" s="7"/>
      <c r="S66" s="28"/>
      <c r="T66" s="28"/>
      <c r="U66" s="28"/>
      <c r="V66" s="28"/>
      <c r="W66" s="28"/>
      <c r="X66" s="28"/>
      <c r="Y66" s="22"/>
      <c r="AC66" s="24"/>
      <c r="AD66" s="25"/>
    </row>
    <row r="67" spans="1:30" ht="21.1" customHeight="1" x14ac:dyDescent="0.25">
      <c r="A67" s="23"/>
      <c r="B67" s="23"/>
      <c r="C67" s="8"/>
      <c r="D67" s="8"/>
      <c r="E67" s="7"/>
      <c r="F67" s="7"/>
      <c r="G67" s="7"/>
      <c r="H67" s="8"/>
      <c r="I67" s="8"/>
      <c r="J67" s="7"/>
      <c r="K67" s="7"/>
      <c r="L67" s="7"/>
      <c r="M67" s="7"/>
      <c r="N67" s="8"/>
      <c r="O67" s="8"/>
      <c r="P67" s="7"/>
      <c r="Q67" s="7"/>
      <c r="R67" s="7"/>
      <c r="S67" s="28"/>
      <c r="T67" s="28"/>
      <c r="U67" s="28"/>
      <c r="V67" s="28"/>
      <c r="W67" s="28"/>
      <c r="X67" s="28"/>
      <c r="Y67" s="22"/>
      <c r="AC67" s="24"/>
      <c r="AD67" s="25"/>
    </row>
    <row r="68" spans="1:30" ht="21.1" customHeight="1" x14ac:dyDescent="0.25">
      <c r="A68" s="23"/>
      <c r="B68" s="23"/>
      <c r="C68" s="8"/>
      <c r="D68" s="8"/>
      <c r="E68" s="7"/>
      <c r="F68" s="7"/>
      <c r="G68" s="7"/>
      <c r="H68" s="8"/>
      <c r="I68" s="8"/>
      <c r="J68" s="7"/>
      <c r="K68" s="7"/>
      <c r="L68" s="7"/>
      <c r="M68" s="7"/>
      <c r="N68" s="8"/>
      <c r="O68" s="8"/>
      <c r="P68" s="7"/>
      <c r="Q68" s="7"/>
      <c r="R68" s="7"/>
      <c r="S68" s="28"/>
      <c r="T68" s="28"/>
      <c r="U68" s="28"/>
      <c r="V68" s="28"/>
      <c r="W68" s="28"/>
      <c r="X68" s="28"/>
      <c r="Y68" s="22"/>
      <c r="AC68" s="24"/>
      <c r="AD68" s="25"/>
    </row>
    <row r="69" spans="1:30" ht="21.1" customHeight="1" x14ac:dyDescent="0.25">
      <c r="A69" s="23"/>
      <c r="B69" s="23"/>
      <c r="C69" s="8"/>
      <c r="D69" s="8"/>
      <c r="E69" s="7"/>
      <c r="F69" s="7"/>
      <c r="G69" s="7"/>
      <c r="H69" s="8"/>
      <c r="I69" s="8"/>
      <c r="J69" s="7"/>
      <c r="K69" s="7"/>
      <c r="L69" s="7"/>
      <c r="M69" s="7"/>
      <c r="N69" s="8"/>
      <c r="O69" s="8"/>
      <c r="P69" s="7"/>
      <c r="Q69" s="7"/>
      <c r="R69" s="7"/>
      <c r="S69" s="28"/>
      <c r="T69" s="28"/>
      <c r="U69" s="28"/>
      <c r="V69" s="28"/>
      <c r="W69" s="28"/>
      <c r="X69" s="28"/>
      <c r="Y69" s="22"/>
      <c r="AC69" s="24"/>
      <c r="AD69" s="25"/>
    </row>
    <row r="70" spans="1:30" ht="21.1" customHeight="1" x14ac:dyDescent="0.25">
      <c r="A70" s="23"/>
      <c r="B70" s="23"/>
      <c r="C70" s="8"/>
      <c r="D70" s="8"/>
      <c r="E70" s="7"/>
      <c r="F70" s="7"/>
      <c r="G70" s="7"/>
      <c r="H70" s="8"/>
      <c r="I70" s="8"/>
      <c r="J70" s="7"/>
      <c r="K70" s="7"/>
      <c r="L70" s="7"/>
      <c r="M70" s="7"/>
      <c r="N70" s="8"/>
      <c r="O70" s="8"/>
      <c r="P70" s="7"/>
      <c r="Q70" s="7"/>
      <c r="R70" s="7"/>
      <c r="S70" s="28"/>
      <c r="T70" s="28"/>
      <c r="U70" s="28"/>
      <c r="V70" s="28"/>
      <c r="W70" s="28"/>
      <c r="X70" s="28"/>
      <c r="Y70" s="22"/>
      <c r="AC70" s="24"/>
      <c r="AD70" s="25"/>
    </row>
    <row r="71" spans="1:30" ht="21.1" customHeight="1" x14ac:dyDescent="0.25">
      <c r="A71" s="23"/>
      <c r="B71" s="23"/>
      <c r="C71" s="8"/>
      <c r="D71" s="8"/>
      <c r="E71" s="7"/>
      <c r="F71" s="7"/>
      <c r="G71" s="7"/>
      <c r="H71" s="8"/>
      <c r="I71" s="8"/>
      <c r="J71" s="7"/>
      <c r="K71" s="7"/>
      <c r="L71" s="7"/>
      <c r="M71" s="7"/>
      <c r="N71" s="8"/>
      <c r="O71" s="8"/>
      <c r="P71" s="7"/>
      <c r="Q71" s="7"/>
      <c r="R71" s="7"/>
      <c r="S71" s="28"/>
      <c r="T71" s="28"/>
      <c r="U71" s="28"/>
      <c r="V71" s="28"/>
      <c r="W71" s="28"/>
      <c r="X71" s="28"/>
      <c r="Y71" s="22"/>
      <c r="AC71" s="24"/>
      <c r="AD71" s="25"/>
    </row>
    <row r="72" spans="1:30" ht="21.1" customHeight="1" x14ac:dyDescent="0.25">
      <c r="A72" s="23"/>
      <c r="B72" s="23"/>
      <c r="C72" s="8"/>
      <c r="D72" s="8"/>
      <c r="E72" s="7"/>
      <c r="F72" s="7"/>
      <c r="G72" s="7"/>
      <c r="H72" s="8"/>
      <c r="I72" s="8"/>
      <c r="J72" s="7"/>
      <c r="K72" s="7"/>
      <c r="L72" s="7"/>
      <c r="M72" s="7"/>
      <c r="N72" s="8"/>
      <c r="O72" s="8"/>
      <c r="P72" s="7"/>
      <c r="Q72" s="7"/>
      <c r="R72" s="7"/>
      <c r="S72" s="28"/>
      <c r="T72" s="28"/>
      <c r="U72" s="28"/>
      <c r="V72" s="28"/>
      <c r="W72" s="28"/>
      <c r="X72" s="28"/>
      <c r="Y72" s="22"/>
      <c r="AC72" s="24"/>
      <c r="AD72" s="25"/>
    </row>
    <row r="73" spans="1:30" ht="21.1" customHeight="1" x14ac:dyDescent="0.25">
      <c r="A73" s="23"/>
      <c r="B73" s="23"/>
      <c r="C73" s="8"/>
      <c r="D73" s="8"/>
      <c r="E73" s="7"/>
      <c r="F73" s="7"/>
      <c r="G73" s="7"/>
      <c r="H73" s="8"/>
      <c r="I73" s="8"/>
      <c r="J73" s="7"/>
      <c r="K73" s="7"/>
      <c r="L73" s="7"/>
      <c r="M73" s="7"/>
      <c r="N73" s="8"/>
      <c r="O73" s="8"/>
      <c r="P73" s="7"/>
      <c r="Q73" s="7"/>
      <c r="R73" s="7"/>
      <c r="S73" s="28"/>
      <c r="T73" s="28"/>
      <c r="U73" s="28"/>
      <c r="V73" s="28"/>
      <c r="W73" s="28"/>
      <c r="X73" s="28"/>
      <c r="Y73" s="22"/>
      <c r="AC73" s="24"/>
      <c r="AD73" s="25"/>
    </row>
    <row r="74" spans="1:30" ht="17.350000000000001" customHeight="1" thickBot="1" x14ac:dyDescent="0.3">
      <c r="A74" s="9" t="s">
        <v>9</v>
      </c>
      <c r="B74" s="9" t="s">
        <v>2</v>
      </c>
      <c r="C74" s="9">
        <f t="shared" ref="C74:L74" si="137">ABS(C8+C11+C14+C17+C20+C23+C26+C29+C32+C35+C38+C41+C44+C47+C50+C53+C56+C59+C62+C65)</f>
        <v>61</v>
      </c>
      <c r="D74" s="9">
        <f t="shared" si="137"/>
        <v>2827</v>
      </c>
      <c r="E74" s="9">
        <f t="shared" si="137"/>
        <v>101204</v>
      </c>
      <c r="F74" s="9">
        <f t="shared" si="137"/>
        <v>5060.2</v>
      </c>
      <c r="G74" s="9">
        <f t="shared" si="137"/>
        <v>106264.2</v>
      </c>
      <c r="H74" s="9">
        <f t="shared" si="137"/>
        <v>61</v>
      </c>
      <c r="I74" s="9">
        <f t="shared" si="137"/>
        <v>5246</v>
      </c>
      <c r="J74" s="9">
        <f t="shared" si="137"/>
        <v>199090</v>
      </c>
      <c r="K74" s="9">
        <f t="shared" si="137"/>
        <v>9954.4999999999982</v>
      </c>
      <c r="L74" s="9">
        <f t="shared" si="137"/>
        <v>209044.5</v>
      </c>
      <c r="M74" s="9" t="s">
        <v>2</v>
      </c>
      <c r="N74" s="9">
        <f t="shared" ref="N74:T74" si="138">ABS(N8+N11+N14+N17+N20+N23+N26+N29+N32+N35+N38+N41+N44+N47+N50+N53+N56+N59+N62+N65)</f>
        <v>74</v>
      </c>
      <c r="O74" s="9">
        <f t="shared" si="138"/>
        <v>14874</v>
      </c>
      <c r="P74" s="9">
        <f t="shared" si="138"/>
        <v>565815</v>
      </c>
      <c r="Q74" s="9">
        <f t="shared" si="138"/>
        <v>28290.75</v>
      </c>
      <c r="R74" s="9">
        <f t="shared" si="138"/>
        <v>594105.75000000012</v>
      </c>
      <c r="S74" s="9">
        <f t="shared" si="138"/>
        <v>866109</v>
      </c>
      <c r="T74" s="9">
        <f t="shared" si="138"/>
        <v>43305.45</v>
      </c>
      <c r="U74" s="11">
        <f>SUM(U6:U73)</f>
        <v>909414.45000000007</v>
      </c>
      <c r="V74" s="11">
        <f>SUM(V6:V65)</f>
        <v>699419.7</v>
      </c>
      <c r="W74" s="11">
        <f>SUM(W6:W65)</f>
        <v>593155.5</v>
      </c>
      <c r="X74" s="11">
        <f>SUM(X6:X65)</f>
        <v>209994.75</v>
      </c>
      <c r="Y74" s="10">
        <f>SUM(Y6:Y73)</f>
        <v>909414.45000000007</v>
      </c>
      <c r="AA74">
        <f>ABS(AA8+AA11+AA14+AA17+AA20+AA23+AA26+AA29+AA32+AA35+AA38+AA41+AA44+AA47+AA50+AA53+AA56+AA59+AA62+AA65)</f>
        <v>209994.75</v>
      </c>
      <c r="AB74">
        <f>ABS(AA6+AA9+AA12+AA15+AA18+AA21+AA24+AA27+AA30+AA33+AA36+AA39+AA42+AA45+AA48+AA51+AA54+AA57+AA60+AA63)</f>
        <v>699419.7</v>
      </c>
      <c r="AC74" s="20" t="s">
        <v>20</v>
      </c>
      <c r="AD74" s="21">
        <f>+AD11-AD10</f>
        <v>209994.75000000012</v>
      </c>
    </row>
    <row r="75" spans="1:30" x14ac:dyDescent="0.25">
      <c r="A75"/>
      <c r="S75">
        <f>ABS(E74+J74+P74)</f>
        <v>866109</v>
      </c>
      <c r="AA75">
        <f>ABS(AA74-G74)</f>
        <v>103730.55</v>
      </c>
      <c r="AB75">
        <f>ABS(AA7+AA10+AA13+AA16+AA19+AA22+AA25+AA28+AA31+AA34+AA37+AA40+AA43+AA46+AA49+AA52+AA55+AA58+AA61+AA64)</f>
        <v>909414.45000000007</v>
      </c>
    </row>
    <row r="76" spans="1:30" x14ac:dyDescent="0.25">
      <c r="A76"/>
    </row>
    <row r="77" spans="1:30" x14ac:dyDescent="0.25">
      <c r="A77"/>
    </row>
    <row r="78" spans="1:30" x14ac:dyDescent="0.25">
      <c r="A78"/>
    </row>
    <row r="79" spans="1:30" x14ac:dyDescent="0.25">
      <c r="A79"/>
      <c r="B79" s="2"/>
    </row>
    <row r="80" spans="1:30" x14ac:dyDescent="0.25">
      <c r="A80"/>
    </row>
    <row r="81" spans="1:25" x14ac:dyDescent="0.25">
      <c r="A81"/>
      <c r="R81" s="5"/>
      <c r="S81" s="29"/>
      <c r="T81" s="29"/>
      <c r="U81" s="29"/>
      <c r="V81" s="29"/>
      <c r="W81" s="29"/>
      <c r="X81" s="29"/>
    </row>
    <row r="82" spans="1:25" x14ac:dyDescent="0.25">
      <c r="A82"/>
      <c r="Y82" s="13"/>
    </row>
    <row r="83" spans="1:25" x14ac:dyDescent="0.25">
      <c r="A83"/>
    </row>
    <row r="85" spans="1:25" x14ac:dyDescent="0.25">
      <c r="Y85" s="14"/>
    </row>
  </sheetData>
  <mergeCells count="144">
    <mergeCell ref="X48:X50"/>
    <mergeCell ref="A54:A56"/>
    <mergeCell ref="B54:B56"/>
    <mergeCell ref="Y54:Y56"/>
    <mergeCell ref="A48:A50"/>
    <mergeCell ref="B48:B50"/>
    <mergeCell ref="Y48:Y50"/>
    <mergeCell ref="A51:A53"/>
    <mergeCell ref="B51:B53"/>
    <mergeCell ref="Y51:Y53"/>
    <mergeCell ref="U48:U50"/>
    <mergeCell ref="U51:U53"/>
    <mergeCell ref="V48:V50"/>
    <mergeCell ref="V51:V53"/>
    <mergeCell ref="W48:W50"/>
    <mergeCell ref="W51:W53"/>
    <mergeCell ref="X51:X53"/>
    <mergeCell ref="A57:A59"/>
    <mergeCell ref="B57:B59"/>
    <mergeCell ref="Y57:Y59"/>
    <mergeCell ref="U54:U56"/>
    <mergeCell ref="U57:U59"/>
    <mergeCell ref="V54:V56"/>
    <mergeCell ref="V57:V59"/>
    <mergeCell ref="W57:W59"/>
    <mergeCell ref="W54:W56"/>
    <mergeCell ref="X54:X56"/>
    <mergeCell ref="X57:X59"/>
    <mergeCell ref="Y42:Y44"/>
    <mergeCell ref="A45:A47"/>
    <mergeCell ref="B45:B47"/>
    <mergeCell ref="Y45:Y47"/>
    <mergeCell ref="U42:U44"/>
    <mergeCell ref="U45:U47"/>
    <mergeCell ref="V42:V44"/>
    <mergeCell ref="V45:V47"/>
    <mergeCell ref="W42:W44"/>
    <mergeCell ref="W45:W47"/>
    <mergeCell ref="X42:X44"/>
    <mergeCell ref="X45:X47"/>
    <mergeCell ref="A42:A44"/>
    <mergeCell ref="B42:B44"/>
    <mergeCell ref="A36:A38"/>
    <mergeCell ref="B36:B38"/>
    <mergeCell ref="Y36:Y38"/>
    <mergeCell ref="A39:A41"/>
    <mergeCell ref="B39:B41"/>
    <mergeCell ref="Y39:Y41"/>
    <mergeCell ref="U36:U38"/>
    <mergeCell ref="U39:U41"/>
    <mergeCell ref="V36:V38"/>
    <mergeCell ref="V39:V41"/>
    <mergeCell ref="W36:W38"/>
    <mergeCell ref="W39:W41"/>
    <mergeCell ref="X36:X38"/>
    <mergeCell ref="X39:X41"/>
    <mergeCell ref="Y9:Y11"/>
    <mergeCell ref="M4:R4"/>
    <mergeCell ref="Y6:Y8"/>
    <mergeCell ref="A4:B4"/>
    <mergeCell ref="C4:G4"/>
    <mergeCell ref="H4:L4"/>
    <mergeCell ref="A6:A8"/>
    <mergeCell ref="B6:B8"/>
    <mergeCell ref="A9:A11"/>
    <mergeCell ref="B9:B11"/>
    <mergeCell ref="U6:U8"/>
    <mergeCell ref="U9:U11"/>
    <mergeCell ref="V6:V8"/>
    <mergeCell ref="V9:V11"/>
    <mergeCell ref="W6:W8"/>
    <mergeCell ref="W9:W11"/>
    <mergeCell ref="X6:X8"/>
    <mergeCell ref="X9:X11"/>
    <mergeCell ref="B12:B14"/>
    <mergeCell ref="Y12:Y14"/>
    <mergeCell ref="A12:A14"/>
    <mergeCell ref="A15:A17"/>
    <mergeCell ref="B15:B17"/>
    <mergeCell ref="Y15:Y17"/>
    <mergeCell ref="U12:U14"/>
    <mergeCell ref="U15:U17"/>
    <mergeCell ref="V12:V14"/>
    <mergeCell ref="V15:V17"/>
    <mergeCell ref="W12:W14"/>
    <mergeCell ref="W15:W17"/>
    <mergeCell ref="X12:X14"/>
    <mergeCell ref="X15:X17"/>
    <mergeCell ref="A18:A20"/>
    <mergeCell ref="B18:B20"/>
    <mergeCell ref="Y18:Y20"/>
    <mergeCell ref="A21:A23"/>
    <mergeCell ref="B21:B23"/>
    <mergeCell ref="Y21:Y23"/>
    <mergeCell ref="U18:U20"/>
    <mergeCell ref="U21:U23"/>
    <mergeCell ref="V18:V20"/>
    <mergeCell ref="V21:V23"/>
    <mergeCell ref="W18:W20"/>
    <mergeCell ref="W21:W23"/>
    <mergeCell ref="X18:X20"/>
    <mergeCell ref="X21:X23"/>
    <mergeCell ref="A24:A26"/>
    <mergeCell ref="B24:B26"/>
    <mergeCell ref="Y24:Y26"/>
    <mergeCell ref="A27:A29"/>
    <mergeCell ref="B27:B29"/>
    <mergeCell ref="Y27:Y29"/>
    <mergeCell ref="U24:U26"/>
    <mergeCell ref="U27:U29"/>
    <mergeCell ref="V24:V26"/>
    <mergeCell ref="V27:V29"/>
    <mergeCell ref="W24:W26"/>
    <mergeCell ref="W27:W29"/>
    <mergeCell ref="X24:X26"/>
    <mergeCell ref="X27:X29"/>
    <mergeCell ref="A30:A32"/>
    <mergeCell ref="B30:B32"/>
    <mergeCell ref="Y30:Y32"/>
    <mergeCell ref="A33:A35"/>
    <mergeCell ref="B33:B35"/>
    <mergeCell ref="Y33:Y35"/>
    <mergeCell ref="U30:U32"/>
    <mergeCell ref="U33:U35"/>
    <mergeCell ref="V30:V32"/>
    <mergeCell ref="V33:V35"/>
    <mergeCell ref="W30:W32"/>
    <mergeCell ref="W33:W35"/>
    <mergeCell ref="X33:X35"/>
    <mergeCell ref="X30:X32"/>
    <mergeCell ref="A60:A62"/>
    <mergeCell ref="B60:B62"/>
    <mergeCell ref="Y60:Y62"/>
    <mergeCell ref="A63:A65"/>
    <mergeCell ref="B63:B65"/>
    <mergeCell ref="Y63:Y65"/>
    <mergeCell ref="U60:U62"/>
    <mergeCell ref="U63:U65"/>
    <mergeCell ref="V60:V62"/>
    <mergeCell ref="V63:V65"/>
    <mergeCell ref="W60:W62"/>
    <mergeCell ref="W63:W65"/>
    <mergeCell ref="X60:X62"/>
    <mergeCell ref="X63:X65"/>
  </mergeCells>
  <pageMargins left="0.23622047244094491" right="0.23622047244094491" top="0.74803149606299213" bottom="0.74803149606299213" header="0.31496062992125984" footer="0.31496062992125984"/>
  <pageSetup paperSize="8" scale="31" orientation="landscape" r:id="rId1"/>
  <headerFooter>
    <oddHeader>&amp;CPříloha č.454/ZK/22</oddHeader>
  </headerFooter>
  <ignoredErrors>
    <ignoredError sqref="F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Analýza čerpaní 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Tereza (MHMP, SML)</dc:creator>
  <cp:lastModifiedBy>Tušlová Milada</cp:lastModifiedBy>
  <cp:lastPrinted>2022-11-22T10:20:10Z</cp:lastPrinted>
  <dcterms:created xsi:type="dcterms:W3CDTF">2017-08-02T12:09:35Z</dcterms:created>
  <dcterms:modified xsi:type="dcterms:W3CDTF">2022-11-22T10:20:18Z</dcterms:modified>
</cp:coreProperties>
</file>