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288" windowWidth="10740" windowHeight="5280"/>
  </bookViews>
  <sheets>
    <sheet name="JSDHO II., III. (2)" sheetId="3" r:id="rId1"/>
    <sheet name="JSDHO II., III." sheetId="1" r:id="rId2"/>
  </sheets>
  <definedNames>
    <definedName name="_xlnm._FilterDatabase" localSheetId="1" hidden="1">'JSDHO II., III.'!$B$12:$U$202</definedName>
    <definedName name="_xlnm._FilterDatabase" localSheetId="0" hidden="1">'JSDHO II., III. (2)'!$B$14:$U$213</definedName>
    <definedName name="_xlnm.Print_Area" localSheetId="1">'JSDHO II., III.'!$B$5:$E$214</definedName>
    <definedName name="_xlnm.Print_Area" localSheetId="0">'JSDHO II., III. (2)'!$B$5:$U$217</definedName>
  </definedNames>
  <calcPr calcId="125725" refMode="R1C1"/>
</workbook>
</file>

<file path=xl/calcChain.xml><?xml version="1.0" encoding="utf-8"?>
<calcChain xmlns="http://schemas.openxmlformats.org/spreadsheetml/2006/main">
  <c r="L117" i="3"/>
  <c r="M117"/>
  <c r="R117"/>
  <c r="T117"/>
  <c r="L96"/>
  <c r="M96"/>
  <c r="Q96"/>
  <c r="R96"/>
  <c r="T96"/>
  <c r="H7"/>
  <c r="P217" l="1"/>
  <c r="H217"/>
  <c r="K216"/>
  <c r="J216"/>
  <c r="I216"/>
  <c r="G216"/>
  <c r="F216"/>
  <c r="T215"/>
  <c r="R215"/>
  <c r="M215"/>
  <c r="L215"/>
  <c r="T214"/>
  <c r="S214"/>
  <c r="R214"/>
  <c r="M214"/>
  <c r="L214"/>
  <c r="T213"/>
  <c r="R213"/>
  <c r="Q213"/>
  <c r="M213"/>
  <c r="L213"/>
  <c r="T212"/>
  <c r="R212"/>
  <c r="Q212"/>
  <c r="M212"/>
  <c r="L212"/>
  <c r="T208"/>
  <c r="R208"/>
  <c r="M208"/>
  <c r="L208"/>
  <c r="U208" s="1"/>
  <c r="T207"/>
  <c r="R207"/>
  <c r="L207"/>
  <c r="T206"/>
  <c r="R206"/>
  <c r="M206"/>
  <c r="L206"/>
  <c r="T205"/>
  <c r="R205"/>
  <c r="M205"/>
  <c r="L205"/>
  <c r="U205" s="1"/>
  <c r="T204"/>
  <c r="R204"/>
  <c r="Q204"/>
  <c r="M204"/>
  <c r="L204"/>
  <c r="T203"/>
  <c r="R203"/>
  <c r="M203"/>
  <c r="L203"/>
  <c r="U203" s="1"/>
  <c r="T202"/>
  <c r="R202"/>
  <c r="M202"/>
  <c r="L202"/>
  <c r="U202" s="1"/>
  <c r="T197"/>
  <c r="R197"/>
  <c r="M197"/>
  <c r="L197"/>
  <c r="U197" s="1"/>
  <c r="T196"/>
  <c r="R196"/>
  <c r="Q196"/>
  <c r="M196"/>
  <c r="L196"/>
  <c r="T195"/>
  <c r="R195"/>
  <c r="M195"/>
  <c r="L195"/>
  <c r="U195" s="1"/>
  <c r="T191"/>
  <c r="R191"/>
  <c r="M191"/>
  <c r="L191"/>
  <c r="U191" s="1"/>
  <c r="T190"/>
  <c r="R190"/>
  <c r="M190"/>
  <c r="L190"/>
  <c r="U190" s="1"/>
  <c r="T189"/>
  <c r="R189"/>
  <c r="M189"/>
  <c r="L189"/>
  <c r="U189" s="1"/>
  <c r="T188"/>
  <c r="R188"/>
  <c r="M188"/>
  <c r="L188"/>
  <c r="U188" s="1"/>
  <c r="T187"/>
  <c r="R187"/>
  <c r="M187"/>
  <c r="L187"/>
  <c r="U187" s="1"/>
  <c r="T186"/>
  <c r="R186"/>
  <c r="M186"/>
  <c r="L186"/>
  <c r="T185"/>
  <c r="R185"/>
  <c r="M185"/>
  <c r="L185"/>
  <c r="U185" s="1"/>
  <c r="T181"/>
  <c r="R181"/>
  <c r="M181"/>
  <c r="L181"/>
  <c r="U181" s="1"/>
  <c r="T180"/>
  <c r="R180"/>
  <c r="M180"/>
  <c r="L180"/>
  <c r="U180" s="1"/>
  <c r="T179"/>
  <c r="R179"/>
  <c r="M179"/>
  <c r="L179"/>
  <c r="U179" s="1"/>
  <c r="T176"/>
  <c r="R176"/>
  <c r="M176"/>
  <c r="L176"/>
  <c r="T175"/>
  <c r="R175"/>
  <c r="M175"/>
  <c r="L175"/>
  <c r="U175" s="1"/>
  <c r="T174"/>
  <c r="R174"/>
  <c r="M174"/>
  <c r="L174"/>
  <c r="U174" s="1"/>
  <c r="T169"/>
  <c r="R169"/>
  <c r="M169"/>
  <c r="L169"/>
  <c r="T168"/>
  <c r="R168"/>
  <c r="M168"/>
  <c r="L168"/>
  <c r="T167"/>
  <c r="R167"/>
  <c r="Q167"/>
  <c r="M167"/>
  <c r="L167"/>
  <c r="T166"/>
  <c r="R166"/>
  <c r="M166"/>
  <c r="L166"/>
  <c r="T162"/>
  <c r="R162"/>
  <c r="M162"/>
  <c r="L162"/>
  <c r="T161"/>
  <c r="R161"/>
  <c r="Q161"/>
  <c r="M161"/>
  <c r="L161"/>
  <c r="R160"/>
  <c r="L160"/>
  <c r="T159"/>
  <c r="R159"/>
  <c r="M159"/>
  <c r="L159"/>
  <c r="T158"/>
  <c r="R158"/>
  <c r="M158"/>
  <c r="L158"/>
  <c r="U158" s="1"/>
  <c r="T157"/>
  <c r="R157"/>
  <c r="M157"/>
  <c r="L157"/>
  <c r="T156"/>
  <c r="R156"/>
  <c r="M156"/>
  <c r="L156"/>
  <c r="U156" s="1"/>
  <c r="T152"/>
  <c r="R152"/>
  <c r="Q152"/>
  <c r="M152"/>
  <c r="L152"/>
  <c r="T151"/>
  <c r="R151"/>
  <c r="M151"/>
  <c r="L151"/>
  <c r="U151" s="1"/>
  <c r="T150"/>
  <c r="R150"/>
  <c r="M150"/>
  <c r="L150"/>
  <c r="U150" s="1"/>
  <c r="T149"/>
  <c r="R149"/>
  <c r="M149"/>
  <c r="L149"/>
  <c r="T148"/>
  <c r="R148"/>
  <c r="M148"/>
  <c r="L148"/>
  <c r="T147"/>
  <c r="R147"/>
  <c r="Q147"/>
  <c r="M147"/>
  <c r="L147"/>
  <c r="T142"/>
  <c r="R142"/>
  <c r="M142"/>
  <c r="L142"/>
  <c r="U142" s="1"/>
  <c r="T140"/>
  <c r="R140"/>
  <c r="Q140"/>
  <c r="M140"/>
  <c r="L140"/>
  <c r="T136"/>
  <c r="R136"/>
  <c r="M136"/>
  <c r="L136"/>
  <c r="T135"/>
  <c r="R135"/>
  <c r="Q135"/>
  <c r="M135"/>
  <c r="L135"/>
  <c r="T134"/>
  <c r="R134"/>
  <c r="M134"/>
  <c r="L134"/>
  <c r="U134" s="1"/>
  <c r="T133"/>
  <c r="R133"/>
  <c r="Q133"/>
  <c r="M133"/>
  <c r="L133"/>
  <c r="T132"/>
  <c r="R132"/>
  <c r="Q132"/>
  <c r="M132"/>
  <c r="L132"/>
  <c r="T131"/>
  <c r="R131"/>
  <c r="M131"/>
  <c r="L131"/>
  <c r="T127"/>
  <c r="R127"/>
  <c r="Q127"/>
  <c r="M127"/>
  <c r="L127"/>
  <c r="T126"/>
  <c r="R126"/>
  <c r="Q126"/>
  <c r="M126"/>
  <c r="L126"/>
  <c r="T125"/>
  <c r="R125"/>
  <c r="Q125"/>
  <c r="M125"/>
  <c r="L125"/>
  <c r="T124"/>
  <c r="R124"/>
  <c r="M124"/>
  <c r="L124"/>
  <c r="T123"/>
  <c r="R123"/>
  <c r="M123"/>
  <c r="L123"/>
  <c r="U123" s="1"/>
  <c r="T122"/>
  <c r="R122"/>
  <c r="Q122"/>
  <c r="M122"/>
  <c r="L122"/>
  <c r="S116"/>
  <c r="L116"/>
  <c r="T112"/>
  <c r="R112"/>
  <c r="M112"/>
  <c r="L112"/>
  <c r="T108"/>
  <c r="R108"/>
  <c r="Q108"/>
  <c r="M108"/>
  <c r="L108"/>
  <c r="T107"/>
  <c r="R107"/>
  <c r="M107"/>
  <c r="L107"/>
  <c r="T106"/>
  <c r="S106"/>
  <c r="R106"/>
  <c r="L106"/>
  <c r="T105"/>
  <c r="R105"/>
  <c r="M105"/>
  <c r="L105"/>
  <c r="T104"/>
  <c r="R104"/>
  <c r="M104"/>
  <c r="L104"/>
  <c r="T103"/>
  <c r="R103"/>
  <c r="N103"/>
  <c r="N217" s="1"/>
  <c r="M103"/>
  <c r="L103"/>
  <c r="T99"/>
  <c r="R99"/>
  <c r="Q99"/>
  <c r="M99"/>
  <c r="L99"/>
  <c r="T98"/>
  <c r="R98"/>
  <c r="Q98"/>
  <c r="M98"/>
  <c r="L98"/>
  <c r="T97"/>
  <c r="R97"/>
  <c r="Q97"/>
  <c r="M97"/>
  <c r="L97"/>
  <c r="T95"/>
  <c r="R95"/>
  <c r="M95"/>
  <c r="L95"/>
  <c r="U95" s="1"/>
  <c r="T94"/>
  <c r="R94"/>
  <c r="M94"/>
  <c r="L94"/>
  <c r="L93"/>
  <c r="T89"/>
  <c r="R89"/>
  <c r="M89"/>
  <c r="L89"/>
  <c r="U89" s="1"/>
  <c r="T88"/>
  <c r="R88"/>
  <c r="M88"/>
  <c r="L88"/>
  <c r="T87"/>
  <c r="R87"/>
  <c r="Q87"/>
  <c r="M87"/>
  <c r="L87"/>
  <c r="T86"/>
  <c r="R86"/>
  <c r="Q86"/>
  <c r="M86"/>
  <c r="L86"/>
  <c r="T85"/>
  <c r="R85"/>
  <c r="Q85"/>
  <c r="M85"/>
  <c r="L85"/>
  <c r="L84"/>
  <c r="T83"/>
  <c r="R83"/>
  <c r="M83"/>
  <c r="L83"/>
  <c r="U83" s="1"/>
  <c r="T78"/>
  <c r="R78"/>
  <c r="M78"/>
  <c r="L78"/>
  <c r="U78" s="1"/>
  <c r="T77"/>
  <c r="R77"/>
  <c r="M77"/>
  <c r="L77"/>
  <c r="T76"/>
  <c r="R76"/>
  <c r="M76"/>
  <c r="L76"/>
  <c r="T75"/>
  <c r="R75"/>
  <c r="M75"/>
  <c r="L75"/>
  <c r="U75" s="1"/>
  <c r="T74"/>
  <c r="R74"/>
  <c r="M74"/>
  <c r="L74"/>
  <c r="T70"/>
  <c r="R70"/>
  <c r="Q70"/>
  <c r="M70"/>
  <c r="L70"/>
  <c r="T69"/>
  <c r="R69"/>
  <c r="M69"/>
  <c r="L69"/>
  <c r="T68"/>
  <c r="R68"/>
  <c r="M68"/>
  <c r="L68"/>
  <c r="T67"/>
  <c r="R67"/>
  <c r="M67"/>
  <c r="L67"/>
  <c r="T66"/>
  <c r="R66"/>
  <c r="L66"/>
  <c r="T65"/>
  <c r="R65"/>
  <c r="M65"/>
  <c r="L65"/>
  <c r="T64"/>
  <c r="R64"/>
  <c r="Q64"/>
  <c r="M64"/>
  <c r="L64"/>
  <c r="T60"/>
  <c r="S60"/>
  <c r="R60"/>
  <c r="M60"/>
  <c r="L60"/>
  <c r="T59"/>
  <c r="R59"/>
  <c r="M59"/>
  <c r="L59"/>
  <c r="U59" s="1"/>
  <c r="T58"/>
  <c r="R58"/>
  <c r="M58"/>
  <c r="L58"/>
  <c r="U58" s="1"/>
  <c r="T57"/>
  <c r="R57"/>
  <c r="M57"/>
  <c r="L57"/>
  <c r="L52"/>
  <c r="T51"/>
  <c r="R51"/>
  <c r="M51"/>
  <c r="L51"/>
  <c r="U51" s="1"/>
  <c r="T50"/>
  <c r="R50"/>
  <c r="M50"/>
  <c r="L50"/>
  <c r="U50" s="1"/>
  <c r="T45"/>
  <c r="R45"/>
  <c r="Q45"/>
  <c r="M45"/>
  <c r="L45"/>
  <c r="T41"/>
  <c r="R41"/>
  <c r="M41"/>
  <c r="L41"/>
  <c r="U41" s="1"/>
  <c r="T40"/>
  <c r="R40"/>
  <c r="M40"/>
  <c r="L40"/>
  <c r="T39"/>
  <c r="R39"/>
  <c r="M39"/>
  <c r="L39"/>
  <c r="U39" s="1"/>
  <c r="T38"/>
  <c r="R38"/>
  <c r="Q38"/>
  <c r="M38"/>
  <c r="L38"/>
  <c r="T37"/>
  <c r="R37"/>
  <c r="M37"/>
  <c r="L37"/>
  <c r="T36"/>
  <c r="R36"/>
  <c r="M36"/>
  <c r="L36"/>
  <c r="U36" s="1"/>
  <c r="T32"/>
  <c r="R32"/>
  <c r="M32"/>
  <c r="L32"/>
  <c r="U32" s="1"/>
  <c r="L31"/>
  <c r="T30"/>
  <c r="R30"/>
  <c r="M30"/>
  <c r="L30"/>
  <c r="U30" s="1"/>
  <c r="T29"/>
  <c r="R29"/>
  <c r="Q29"/>
  <c r="M29"/>
  <c r="L29"/>
  <c r="T28"/>
  <c r="R28"/>
  <c r="Q28"/>
  <c r="M28"/>
  <c r="L28"/>
  <c r="T27"/>
  <c r="R27"/>
  <c r="M27"/>
  <c r="L27"/>
  <c r="U27" s="1"/>
  <c r="T26"/>
  <c r="R26"/>
  <c r="M26"/>
  <c r="L26"/>
  <c r="U26" s="1"/>
  <c r="T22"/>
  <c r="R22"/>
  <c r="M22"/>
  <c r="L22"/>
  <c r="U22" s="1"/>
  <c r="T21"/>
  <c r="R21"/>
  <c r="M21"/>
  <c r="L21"/>
  <c r="U21" s="1"/>
  <c r="T20"/>
  <c r="R20"/>
  <c r="L20"/>
  <c r="T19"/>
  <c r="R19"/>
  <c r="M19"/>
  <c r="L19"/>
  <c r="U19" s="1"/>
  <c r="T18"/>
  <c r="R18"/>
  <c r="M18"/>
  <c r="L18"/>
  <c r="U18" s="1"/>
  <c r="T17"/>
  <c r="R17"/>
  <c r="M17"/>
  <c r="L17"/>
  <c r="U17" s="1"/>
  <c r="T16"/>
  <c r="R16"/>
  <c r="M16"/>
  <c r="L16"/>
  <c r="I10"/>
  <c r="K8"/>
  <c r="S117" s="1"/>
  <c r="U117" s="1"/>
  <c r="I8"/>
  <c r="I5"/>
  <c r="O117" s="1"/>
  <c r="Q201" i="1"/>
  <c r="Q138"/>
  <c r="Q79"/>
  <c r="Q202"/>
  <c r="Q193"/>
  <c r="Q185"/>
  <c r="Q158"/>
  <c r="Q152"/>
  <c r="Q143"/>
  <c r="Q131"/>
  <c r="Q126"/>
  <c r="Q124"/>
  <c r="Q123"/>
  <c r="Q118"/>
  <c r="Q117"/>
  <c r="Q116"/>
  <c r="Q113"/>
  <c r="Q102"/>
  <c r="Q93"/>
  <c r="Q92"/>
  <c r="Q91"/>
  <c r="Q90"/>
  <c r="Q81"/>
  <c r="Q80"/>
  <c r="Q64"/>
  <c r="Q58"/>
  <c r="Q43"/>
  <c r="Q36"/>
  <c r="S203"/>
  <c r="S107"/>
  <c r="S100"/>
  <c r="S54"/>
  <c r="H206"/>
  <c r="P206"/>
  <c r="N97"/>
  <c r="L197"/>
  <c r="U197" s="1"/>
  <c r="L196"/>
  <c r="L195"/>
  <c r="L194"/>
  <c r="U194" s="1"/>
  <c r="L191"/>
  <c r="U191" s="1"/>
  <c r="L186"/>
  <c r="U186" s="1"/>
  <c r="L184"/>
  <c r="U184" s="1"/>
  <c r="L176"/>
  <c r="U176" s="1"/>
  <c r="L165"/>
  <c r="U165" s="1"/>
  <c r="L151"/>
  <c r="L150"/>
  <c r="L149"/>
  <c r="U149" s="1"/>
  <c r="L142"/>
  <c r="U142" s="1"/>
  <c r="L141"/>
  <c r="U141" s="1"/>
  <c r="L133"/>
  <c r="U133" s="1"/>
  <c r="L125"/>
  <c r="U125" s="1"/>
  <c r="L107"/>
  <c r="L103"/>
  <c r="L89"/>
  <c r="U89" s="1"/>
  <c r="L87"/>
  <c r="L83"/>
  <c r="L78"/>
  <c r="L77"/>
  <c r="L60"/>
  <c r="L59"/>
  <c r="L51"/>
  <c r="L50"/>
  <c r="L49"/>
  <c r="L34"/>
  <c r="U34" s="1"/>
  <c r="L30"/>
  <c r="U30" s="1"/>
  <c r="L29"/>
  <c r="L28"/>
  <c r="L18"/>
  <c r="L17"/>
  <c r="L15"/>
  <c r="U15" s="1"/>
  <c r="L14"/>
  <c r="K6"/>
  <c r="S91" s="1"/>
  <c r="I8"/>
  <c r="I6"/>
  <c r="U14"/>
  <c r="Q27"/>
  <c r="Q26"/>
  <c r="T196"/>
  <c r="R196"/>
  <c r="R151"/>
  <c r="T18"/>
  <c r="R18"/>
  <c r="T60"/>
  <c r="R60"/>
  <c r="T26"/>
  <c r="T35"/>
  <c r="S204" i="3" l="1"/>
  <c r="U204" s="1"/>
  <c r="S96"/>
  <c r="U96" s="1"/>
  <c r="O212"/>
  <c r="O96"/>
  <c r="U29"/>
  <c r="U213"/>
  <c r="U86"/>
  <c r="U212"/>
  <c r="O41"/>
  <c r="O37"/>
  <c r="U214"/>
  <c r="O27"/>
  <c r="O32"/>
  <c r="O22"/>
  <c r="S57"/>
  <c r="U57" s="1"/>
  <c r="O65"/>
  <c r="O77"/>
  <c r="O112"/>
  <c r="S124"/>
  <c r="U124" s="1"/>
  <c r="U126"/>
  <c r="O142"/>
  <c r="U147"/>
  <c r="O203"/>
  <c r="O213"/>
  <c r="S71" i="1"/>
  <c r="S157"/>
  <c r="S35"/>
  <c r="S63"/>
  <c r="S108"/>
  <c r="S204"/>
  <c r="M217" i="3"/>
  <c r="U83" i="1"/>
  <c r="S51"/>
  <c r="U51" s="1"/>
  <c r="S82"/>
  <c r="S122"/>
  <c r="S167"/>
  <c r="S36"/>
  <c r="S98"/>
  <c r="S118"/>
  <c r="R217" i="3"/>
  <c r="S68"/>
  <c r="U68" s="1"/>
  <c r="O70"/>
  <c r="O86"/>
  <c r="O123"/>
  <c r="O131"/>
  <c r="S159"/>
  <c r="U159" s="1"/>
  <c r="S166"/>
  <c r="U166" s="1"/>
  <c r="O180"/>
  <c r="O64"/>
  <c r="O95"/>
  <c r="S104"/>
  <c r="U104" s="1"/>
  <c r="O108"/>
  <c r="S125"/>
  <c r="U125" s="1"/>
  <c r="S135"/>
  <c r="U135" s="1"/>
  <c r="O140"/>
  <c r="O158"/>
  <c r="S186"/>
  <c r="U186" s="1"/>
  <c r="O197"/>
  <c r="S215"/>
  <c r="U215" s="1"/>
  <c r="S131" i="1"/>
  <c r="S38"/>
  <c r="S101"/>
  <c r="S123"/>
  <c r="T217" i="3"/>
  <c r="Q217"/>
  <c r="U45"/>
  <c r="S61" i="1"/>
  <c r="S103"/>
  <c r="S148"/>
  <c r="S26"/>
  <c r="S59"/>
  <c r="U59" s="1"/>
  <c r="S115"/>
  <c r="S193"/>
  <c r="L217" i="3"/>
  <c r="U60"/>
  <c r="O74"/>
  <c r="O85"/>
  <c r="O122"/>
  <c r="O127"/>
  <c r="O149"/>
  <c r="S167"/>
  <c r="U167" s="1"/>
  <c r="O169"/>
  <c r="O185"/>
  <c r="U196"/>
  <c r="O206"/>
  <c r="O18"/>
  <c r="O51"/>
  <c r="O67"/>
  <c r="O75"/>
  <c r="S76"/>
  <c r="U76" s="1"/>
  <c r="S85"/>
  <c r="U85" s="1"/>
  <c r="O87"/>
  <c r="O88"/>
  <c r="S105"/>
  <c r="U105" s="1"/>
  <c r="S107"/>
  <c r="U107" s="1"/>
  <c r="S108"/>
  <c r="U108" s="1"/>
  <c r="S127"/>
  <c r="U127" s="1"/>
  <c r="O132"/>
  <c r="O133"/>
  <c r="S136"/>
  <c r="U136" s="1"/>
  <c r="S140"/>
  <c r="U140" s="1"/>
  <c r="S148"/>
  <c r="U148" s="1"/>
  <c r="O161"/>
  <c r="S168"/>
  <c r="U168" s="1"/>
  <c r="O176"/>
  <c r="O188"/>
  <c r="O195"/>
  <c r="O208"/>
  <c r="O214"/>
  <c r="U16"/>
  <c r="O21"/>
  <c r="O26"/>
  <c r="O28"/>
  <c r="O29"/>
  <c r="O36"/>
  <c r="S37"/>
  <c r="U37" s="1"/>
  <c r="S38"/>
  <c r="U38" s="1"/>
  <c r="O45"/>
  <c r="O57"/>
  <c r="S65"/>
  <c r="U65" s="1"/>
  <c r="O66"/>
  <c r="O68"/>
  <c r="S74"/>
  <c r="U74" s="1"/>
  <c r="S77"/>
  <c r="U77" s="1"/>
  <c r="S87"/>
  <c r="U87" s="1"/>
  <c r="O89"/>
  <c r="O97"/>
  <c r="O98"/>
  <c r="O99"/>
  <c r="O104"/>
  <c r="S112"/>
  <c r="U112" s="1"/>
  <c r="O124"/>
  <c r="S131"/>
  <c r="U131" s="1"/>
  <c r="S132"/>
  <c r="U132" s="1"/>
  <c r="S133"/>
  <c r="U133" s="1"/>
  <c r="O147"/>
  <c r="S149"/>
  <c r="U149" s="1"/>
  <c r="S152"/>
  <c r="U152" s="1"/>
  <c r="O159"/>
  <c r="S161"/>
  <c r="U161" s="1"/>
  <c r="O166"/>
  <c r="S169"/>
  <c r="U169" s="1"/>
  <c r="O179"/>
  <c r="O181"/>
  <c r="O186"/>
  <c r="O202"/>
  <c r="O204"/>
  <c r="O205"/>
  <c r="S206"/>
  <c r="U206" s="1"/>
  <c r="O207"/>
  <c r="O215"/>
  <c r="O16"/>
  <c r="O38"/>
  <c r="O39"/>
  <c r="S40"/>
  <c r="U40" s="1"/>
  <c r="O59"/>
  <c r="S64"/>
  <c r="U64" s="1"/>
  <c r="S69"/>
  <c r="U69" s="1"/>
  <c r="S70"/>
  <c r="U70" s="1"/>
  <c r="O78"/>
  <c r="S94"/>
  <c r="U94" s="1"/>
  <c r="O103"/>
  <c r="O106"/>
  <c r="S122"/>
  <c r="U122" s="1"/>
  <c r="O134"/>
  <c r="O150"/>
  <c r="O152"/>
  <c r="O156"/>
  <c r="S157"/>
  <c r="U157" s="1"/>
  <c r="O162"/>
  <c r="O174"/>
  <c r="O190"/>
  <c r="O17"/>
  <c r="O19"/>
  <c r="S28"/>
  <c r="O30"/>
  <c r="O40"/>
  <c r="O50"/>
  <c r="O58"/>
  <c r="O60"/>
  <c r="S67"/>
  <c r="U67" s="1"/>
  <c r="O69"/>
  <c r="O76"/>
  <c r="O83"/>
  <c r="S88"/>
  <c r="U88" s="1"/>
  <c r="O94"/>
  <c r="S97"/>
  <c r="U97" s="1"/>
  <c r="S98"/>
  <c r="U98" s="1"/>
  <c r="S99"/>
  <c r="U99" s="1"/>
  <c r="S103"/>
  <c r="U103" s="1"/>
  <c r="O105"/>
  <c r="O107"/>
  <c r="O125"/>
  <c r="O126"/>
  <c r="O135"/>
  <c r="O136"/>
  <c r="O148"/>
  <c r="O151"/>
  <c r="O157"/>
  <c r="S162"/>
  <c r="U162" s="1"/>
  <c r="O167"/>
  <c r="O168"/>
  <c r="O175"/>
  <c r="S176"/>
  <c r="U176" s="1"/>
  <c r="O187"/>
  <c r="O189"/>
  <c r="O191"/>
  <c r="O196"/>
  <c r="Q206" i="1"/>
  <c r="N206"/>
  <c r="S81"/>
  <c r="S102"/>
  <c r="S116"/>
  <c r="S143"/>
  <c r="S153"/>
  <c r="S160"/>
  <c r="S58"/>
  <c r="S64"/>
  <c r="S79"/>
  <c r="S90"/>
  <c r="S113"/>
  <c r="S126"/>
  <c r="S140"/>
  <c r="S152"/>
  <c r="S159"/>
  <c r="S195"/>
  <c r="S68"/>
  <c r="S92"/>
  <c r="S127"/>
  <c r="S62"/>
  <c r="S70"/>
  <c r="S88"/>
  <c r="S99"/>
  <c r="U99" s="1"/>
  <c r="S124"/>
  <c r="S139"/>
  <c r="S150"/>
  <c r="S158"/>
  <c r="S175"/>
  <c r="U103"/>
  <c r="U195"/>
  <c r="U150"/>
  <c r="U77"/>
  <c r="U49"/>
  <c r="U28"/>
  <c r="U17"/>
  <c r="S93"/>
  <c r="S97"/>
  <c r="J205"/>
  <c r="R100"/>
  <c r="L100"/>
  <c r="S217" i="3" l="1"/>
  <c r="O217"/>
  <c r="U28"/>
  <c r="U217" s="1"/>
  <c r="S206" i="1"/>
  <c r="T100"/>
  <c r="I3"/>
  <c r="I205"/>
  <c r="K205"/>
  <c r="F205"/>
  <c r="G205"/>
  <c r="O100" l="1"/>
  <c r="O196"/>
  <c r="O60"/>
  <c r="O191"/>
  <c r="O25"/>
  <c r="O16"/>
  <c r="O192"/>
  <c r="O19"/>
  <c r="O24"/>
  <c r="O15"/>
  <c r="O203"/>
  <c r="O204"/>
  <c r="O195"/>
  <c r="O20"/>
  <c r="R194"/>
  <c r="T204" l="1"/>
  <c r="R204"/>
  <c r="T203"/>
  <c r="R203"/>
  <c r="T202"/>
  <c r="R202"/>
  <c r="T201"/>
  <c r="R201"/>
  <c r="T197"/>
  <c r="R197"/>
  <c r="T195"/>
  <c r="R195"/>
  <c r="T194"/>
  <c r="T193"/>
  <c r="R193"/>
  <c r="T192"/>
  <c r="R192"/>
  <c r="T191"/>
  <c r="R191"/>
  <c r="T186"/>
  <c r="R186"/>
  <c r="T185"/>
  <c r="R185"/>
  <c r="T184"/>
  <c r="R184"/>
  <c r="T180"/>
  <c r="R180"/>
  <c r="T179"/>
  <c r="R179"/>
  <c r="T178"/>
  <c r="R178"/>
  <c r="T177"/>
  <c r="R177"/>
  <c r="T176"/>
  <c r="R176"/>
  <c r="T175"/>
  <c r="R175"/>
  <c r="T174"/>
  <c r="R174"/>
  <c r="T170"/>
  <c r="R170"/>
  <c r="T169"/>
  <c r="R169"/>
  <c r="T168"/>
  <c r="R168"/>
  <c r="T167"/>
  <c r="R167"/>
  <c r="T166"/>
  <c r="R166"/>
  <c r="T165"/>
  <c r="R165"/>
  <c r="T160"/>
  <c r="R160"/>
  <c r="T159"/>
  <c r="R159"/>
  <c r="T158"/>
  <c r="R158"/>
  <c r="T157"/>
  <c r="R157"/>
  <c r="T153"/>
  <c r="R153"/>
  <c r="T152"/>
  <c r="R152"/>
  <c r="T150"/>
  <c r="R150"/>
  <c r="T149"/>
  <c r="R149"/>
  <c r="T148"/>
  <c r="R148"/>
  <c r="T147"/>
  <c r="R147"/>
  <c r="T143"/>
  <c r="R143"/>
  <c r="T142"/>
  <c r="R142"/>
  <c r="T141"/>
  <c r="R141"/>
  <c r="T140"/>
  <c r="R140"/>
  <c r="T139"/>
  <c r="R139"/>
  <c r="T138"/>
  <c r="R138"/>
  <c r="T133"/>
  <c r="R133"/>
  <c r="T131"/>
  <c r="R131"/>
  <c r="T127"/>
  <c r="R127"/>
  <c r="T126"/>
  <c r="R126"/>
  <c r="T125"/>
  <c r="R125"/>
  <c r="T124"/>
  <c r="R124"/>
  <c r="T123"/>
  <c r="R123"/>
  <c r="T122"/>
  <c r="R122"/>
  <c r="T118"/>
  <c r="R118"/>
  <c r="T117"/>
  <c r="R117"/>
  <c r="T116"/>
  <c r="R116"/>
  <c r="T115"/>
  <c r="R115"/>
  <c r="T114"/>
  <c r="R114"/>
  <c r="T113"/>
  <c r="R113"/>
  <c r="T108"/>
  <c r="R108"/>
  <c r="T103"/>
  <c r="R103"/>
  <c r="T102"/>
  <c r="R102"/>
  <c r="T101"/>
  <c r="R101"/>
  <c r="T99"/>
  <c r="R99"/>
  <c r="T98"/>
  <c r="R98"/>
  <c r="T97"/>
  <c r="R97"/>
  <c r="T93"/>
  <c r="R93"/>
  <c r="T92"/>
  <c r="R92"/>
  <c r="T91"/>
  <c r="R91"/>
  <c r="T90"/>
  <c r="R90"/>
  <c r="T89"/>
  <c r="R89"/>
  <c r="T88"/>
  <c r="R88"/>
  <c r="T83"/>
  <c r="R83"/>
  <c r="T82"/>
  <c r="R82"/>
  <c r="T81"/>
  <c r="R81"/>
  <c r="T80"/>
  <c r="R80"/>
  <c r="T79"/>
  <c r="R79"/>
  <c r="T77"/>
  <c r="R77"/>
  <c r="T72"/>
  <c r="R72"/>
  <c r="T71"/>
  <c r="R71"/>
  <c r="T70"/>
  <c r="R70"/>
  <c r="T69"/>
  <c r="R69"/>
  <c r="T68"/>
  <c r="R68"/>
  <c r="T64"/>
  <c r="R64"/>
  <c r="T63"/>
  <c r="R63"/>
  <c r="T62"/>
  <c r="R62"/>
  <c r="T61"/>
  <c r="R61"/>
  <c r="T59"/>
  <c r="R59"/>
  <c r="T58"/>
  <c r="R58"/>
  <c r="T54"/>
  <c r="R54"/>
  <c r="T53"/>
  <c r="R53"/>
  <c r="T52"/>
  <c r="R52"/>
  <c r="T51"/>
  <c r="R51"/>
  <c r="T49"/>
  <c r="R49"/>
  <c r="T48"/>
  <c r="R48"/>
  <c r="T43"/>
  <c r="R43"/>
  <c r="T39"/>
  <c r="R39"/>
  <c r="T38"/>
  <c r="R38"/>
  <c r="T37"/>
  <c r="R37"/>
  <c r="T36"/>
  <c r="R36"/>
  <c r="R35"/>
  <c r="T34"/>
  <c r="R34"/>
  <c r="T30"/>
  <c r="R30"/>
  <c r="T28"/>
  <c r="R28"/>
  <c r="T27"/>
  <c r="R27"/>
  <c r="R26"/>
  <c r="T25"/>
  <c r="R25"/>
  <c r="T24"/>
  <c r="R24"/>
  <c r="T20"/>
  <c r="R20"/>
  <c r="T19"/>
  <c r="R19"/>
  <c r="T17"/>
  <c r="R17"/>
  <c r="T16"/>
  <c r="R16"/>
  <c r="T15"/>
  <c r="R15"/>
  <c r="T14"/>
  <c r="R14"/>
  <c r="T206" l="1"/>
  <c r="R206"/>
  <c r="O70"/>
  <c r="O51"/>
  <c r="O64"/>
  <c r="O103"/>
  <c r="O123"/>
  <c r="O126"/>
  <c r="O166"/>
  <c r="O37"/>
  <c r="O43"/>
  <c r="O61"/>
  <c r="O93"/>
  <c r="O99"/>
  <c r="O117"/>
  <c r="O152"/>
  <c r="O193"/>
  <c r="O36"/>
  <c r="O39"/>
  <c r="O79"/>
  <c r="O92"/>
  <c r="O98"/>
  <c r="O138"/>
  <c r="O150"/>
  <c r="O202"/>
  <c r="O30"/>
  <c r="O68"/>
  <c r="O71"/>
  <c r="O89"/>
  <c r="O124"/>
  <c r="O127"/>
  <c r="O147"/>
  <c r="O167"/>
  <c r="O28"/>
  <c r="O35"/>
  <c r="O53"/>
  <c r="O59"/>
  <c r="O63"/>
  <c r="O81"/>
  <c r="O88"/>
  <c r="O91"/>
  <c r="O113"/>
  <c r="O116"/>
  <c r="O122"/>
  <c r="O140"/>
  <c r="O143"/>
  <c r="O149"/>
  <c r="O159"/>
  <c r="O174"/>
  <c r="O201"/>
  <c r="O17"/>
  <c r="O27"/>
  <c r="O48"/>
  <c r="O52"/>
  <c r="O58"/>
  <c r="O72"/>
  <c r="O80"/>
  <c r="O83"/>
  <c r="O101"/>
  <c r="O108"/>
  <c r="O115"/>
  <c r="O131"/>
  <c r="O139"/>
  <c r="O142"/>
  <c r="O158"/>
  <c r="O170"/>
  <c r="O184"/>
  <c r="O177"/>
  <c r="O157"/>
  <c r="O165"/>
  <c r="O169"/>
  <c r="O176"/>
  <c r="O180"/>
  <c r="O14"/>
  <c r="O26"/>
  <c r="O34"/>
  <c r="O38"/>
  <c r="O49"/>
  <c r="O54"/>
  <c r="O62"/>
  <c r="O69"/>
  <c r="O77"/>
  <c r="O82"/>
  <c r="O90"/>
  <c r="O97"/>
  <c r="O102"/>
  <c r="O114"/>
  <c r="O118"/>
  <c r="O125"/>
  <c r="O133"/>
  <c r="O141"/>
  <c r="O148"/>
  <c r="O153"/>
  <c r="O160"/>
  <c r="O168"/>
  <c r="O175"/>
  <c r="O186"/>
  <c r="O194"/>
  <c r="M204" l="1"/>
  <c r="M197"/>
  <c r="M192"/>
  <c r="M184"/>
  <c r="M177"/>
  <c r="M170"/>
  <c r="M166"/>
  <c r="M158"/>
  <c r="M150"/>
  <c r="M143"/>
  <c r="M139"/>
  <c r="M127"/>
  <c r="M123"/>
  <c r="M116"/>
  <c r="M108"/>
  <c r="M99"/>
  <c r="M92"/>
  <c r="M88"/>
  <c r="M80"/>
  <c r="M71"/>
  <c r="M64"/>
  <c r="M59"/>
  <c r="M52"/>
  <c r="M43"/>
  <c r="M36"/>
  <c r="M28"/>
  <c r="M24"/>
  <c r="M16"/>
  <c r="M14"/>
  <c r="M203"/>
  <c r="M195"/>
  <c r="M191"/>
  <c r="M180"/>
  <c r="M176"/>
  <c r="M169"/>
  <c r="M165"/>
  <c r="M157"/>
  <c r="M149"/>
  <c r="M142"/>
  <c r="M138"/>
  <c r="M126"/>
  <c r="M122"/>
  <c r="M202"/>
  <c r="M194"/>
  <c r="M186"/>
  <c r="M179"/>
  <c r="M175"/>
  <c r="M168"/>
  <c r="M160"/>
  <c r="M153"/>
  <c r="M148"/>
  <c r="M141"/>
  <c r="M133"/>
  <c r="M125"/>
  <c r="M118"/>
  <c r="M114"/>
  <c r="M102"/>
  <c r="M97"/>
  <c r="M90"/>
  <c r="M82"/>
  <c r="M77"/>
  <c r="M69"/>
  <c r="M62"/>
  <c r="M54"/>
  <c r="M70"/>
  <c r="M53"/>
  <c r="M25"/>
  <c r="M201"/>
  <c r="M185"/>
  <c r="M174"/>
  <c r="M159"/>
  <c r="M147"/>
  <c r="M131"/>
  <c r="M117"/>
  <c r="M49"/>
  <c r="M34"/>
  <c r="M19"/>
  <c r="M48"/>
  <c r="M39"/>
  <c r="M30"/>
  <c r="M27"/>
  <c r="M17"/>
  <c r="M15"/>
  <c r="M193"/>
  <c r="M178"/>
  <c r="M167"/>
  <c r="M152"/>
  <c r="M140"/>
  <c r="M124"/>
  <c r="M38"/>
  <c r="M26"/>
  <c r="M115"/>
  <c r="M113"/>
  <c r="M103"/>
  <c r="M101"/>
  <c r="M98"/>
  <c r="M93"/>
  <c r="M91"/>
  <c r="M89"/>
  <c r="M83"/>
  <c r="M81"/>
  <c r="M79"/>
  <c r="M72"/>
  <c r="M68"/>
  <c r="M63"/>
  <c r="M61"/>
  <c r="M58"/>
  <c r="M51"/>
  <c r="M37"/>
  <c r="M35"/>
  <c r="M20"/>
  <c r="O197"/>
  <c r="O185"/>
  <c r="O179"/>
  <c r="O178"/>
  <c r="O206" s="1"/>
  <c r="M206" l="1"/>
  <c r="L157"/>
  <c r="U157" s="1"/>
  <c r="L202"/>
  <c r="U202" s="1"/>
  <c r="L24"/>
  <c r="U24" s="1"/>
  <c r="L54"/>
  <c r="U54" s="1"/>
  <c r="L71"/>
  <c r="U71" s="1"/>
  <c r="L90"/>
  <c r="U90" s="1"/>
  <c r="L108"/>
  <c r="U108" s="1"/>
  <c r="L39"/>
  <c r="U39" s="1"/>
  <c r="L168"/>
  <c r="U168" s="1"/>
  <c r="L19"/>
  <c r="U19" s="1"/>
  <c r="L118"/>
  <c r="U118" s="1"/>
  <c r="L175"/>
  <c r="U175" s="1"/>
  <c r="L185"/>
  <c r="U185" s="1"/>
  <c r="L131"/>
  <c r="U131" s="1"/>
  <c r="L101"/>
  <c r="U101" s="1"/>
  <c r="L48"/>
  <c r="U48" s="1"/>
  <c r="L166"/>
  <c r="U166" s="1"/>
  <c r="L26"/>
  <c r="U26" s="1"/>
  <c r="L92"/>
  <c r="U92" s="1"/>
  <c r="L114"/>
  <c r="U114" s="1"/>
  <c r="L179"/>
  <c r="U179" s="1"/>
  <c r="L20"/>
  <c r="U20" s="1"/>
  <c r="L178"/>
  <c r="U178" s="1"/>
  <c r="L152"/>
  <c r="U152" s="1"/>
  <c r="L124"/>
  <c r="U124" s="1"/>
  <c r="L93"/>
  <c r="U93" s="1"/>
  <c r="L68"/>
  <c r="U68" s="1"/>
  <c r="L37"/>
  <c r="U37" s="1"/>
  <c r="L158"/>
  <c r="U158" s="1"/>
  <c r="L127"/>
  <c r="U127" s="1"/>
  <c r="L169"/>
  <c r="U169" s="1"/>
  <c r="L138"/>
  <c r="U138" s="1"/>
  <c r="L79"/>
  <c r="U79" s="1"/>
  <c r="L38"/>
  <c r="U38" s="1"/>
  <c r="L36"/>
  <c r="U36" s="1"/>
  <c r="L64"/>
  <c r="U64" s="1"/>
  <c r="L80"/>
  <c r="U80" s="1"/>
  <c r="L97"/>
  <c r="U97" s="1"/>
  <c r="L35"/>
  <c r="U35" s="1"/>
  <c r="L148"/>
  <c r="U148" s="1"/>
  <c r="L201"/>
  <c r="U201" s="1"/>
  <c r="L174"/>
  <c r="U174" s="1"/>
  <c r="L147"/>
  <c r="U147" s="1"/>
  <c r="L117"/>
  <c r="U117" s="1"/>
  <c r="L61"/>
  <c r="U61" s="1"/>
  <c r="L204"/>
  <c r="U204" s="1"/>
  <c r="L177"/>
  <c r="U177" s="1"/>
  <c r="L123"/>
  <c r="U123" s="1"/>
  <c r="L126"/>
  <c r="U126" s="1"/>
  <c r="L98"/>
  <c r="U98" s="1"/>
  <c r="L70"/>
  <c r="U70" s="1"/>
  <c r="L62"/>
  <c r="U62" s="1"/>
  <c r="L52"/>
  <c r="U52" s="1"/>
  <c r="L69"/>
  <c r="U69" s="1"/>
  <c r="L88"/>
  <c r="U88" s="1"/>
  <c r="L99"/>
  <c r="L27"/>
  <c r="U27" s="1"/>
  <c r="L153"/>
  <c r="U153" s="1"/>
  <c r="L16"/>
  <c r="L43"/>
  <c r="U43" s="1"/>
  <c r="L160"/>
  <c r="U160" s="1"/>
  <c r="L193"/>
  <c r="U193" s="1"/>
  <c r="L167"/>
  <c r="U167" s="1"/>
  <c r="L140"/>
  <c r="U140" s="1"/>
  <c r="L113"/>
  <c r="U113" s="1"/>
  <c r="L81"/>
  <c r="U81" s="1"/>
  <c r="L53"/>
  <c r="U53" s="1"/>
  <c r="L25"/>
  <c r="U25" s="1"/>
  <c r="L170"/>
  <c r="U170" s="1"/>
  <c r="L143"/>
  <c r="U143" s="1"/>
  <c r="L116"/>
  <c r="U116" s="1"/>
  <c r="L180"/>
  <c r="U180" s="1"/>
  <c r="L122"/>
  <c r="U122" s="1"/>
  <c r="L91"/>
  <c r="U91" s="1"/>
  <c r="L63"/>
  <c r="U63" s="1"/>
  <c r="L82"/>
  <c r="U82" s="1"/>
  <c r="L159"/>
  <c r="U159" s="1"/>
  <c r="L72"/>
  <c r="U72" s="1"/>
  <c r="L192"/>
  <c r="U192" s="1"/>
  <c r="L102"/>
  <c r="U102" s="1"/>
  <c r="L115"/>
  <c r="U115" s="1"/>
  <c r="L203"/>
  <c r="U203" s="1"/>
  <c r="L58"/>
  <c r="U58" s="1"/>
  <c r="L139"/>
  <c r="U139" s="1"/>
  <c r="M4"/>
  <c r="H5"/>
  <c r="U16" l="1"/>
  <c r="U205" s="1"/>
  <c r="L206"/>
</calcChain>
</file>

<file path=xl/sharedStrings.xml><?xml version="1.0" encoding="utf-8"?>
<sst xmlns="http://schemas.openxmlformats.org/spreadsheetml/2006/main" count="1599" uniqueCount="212">
  <si>
    <t>P.č.</t>
  </si>
  <si>
    <t>Kat. JPO</t>
  </si>
  <si>
    <t>České Budějovice</t>
  </si>
  <si>
    <t>Dolní Bukovsko</t>
  </si>
  <si>
    <t>II/1</t>
  </si>
  <si>
    <t>Hluboká n.Vltavou</t>
  </si>
  <si>
    <r>
      <t xml:space="preserve">JPO II/1 činná </t>
    </r>
    <r>
      <rPr>
        <b/>
        <sz val="10"/>
        <color indexed="8"/>
        <rFont val="Times New Roman"/>
        <family val="1"/>
        <charset val="238"/>
      </rPr>
      <t>0</t>
    </r>
  </si>
  <si>
    <t>Lišov</t>
  </si>
  <si>
    <t>Nové Hrady</t>
  </si>
  <si>
    <t>Týn nad Vltavou</t>
  </si>
  <si>
    <r>
      <t xml:space="preserve">JPO III/2 činná </t>
    </r>
    <r>
      <rPr>
        <b/>
        <sz val="10"/>
        <color indexed="8"/>
        <rFont val="Times New Roman"/>
        <family val="1"/>
        <charset val="238"/>
      </rPr>
      <t>0</t>
    </r>
  </si>
  <si>
    <t>Trhové Sviny</t>
  </si>
  <si>
    <t>III/1</t>
  </si>
  <si>
    <t>Borovany</t>
  </si>
  <si>
    <t>Dubné</t>
  </si>
  <si>
    <t>Horní Stropnice</t>
  </si>
  <si>
    <t>Hrdějovice</t>
  </si>
  <si>
    <t>Chrášťany</t>
  </si>
  <si>
    <t>Jílovice</t>
  </si>
  <si>
    <t>Ledenice</t>
  </si>
  <si>
    <t>Neplachov</t>
  </si>
  <si>
    <t>Svatý Jan nad Malší</t>
  </si>
  <si>
    <t>Ševětín</t>
  </si>
  <si>
    <t>Zliv</t>
  </si>
  <si>
    <t>Žabovřesky</t>
  </si>
  <si>
    <t>Horní Planá</t>
  </si>
  <si>
    <t>Vyšší Brod</t>
  </si>
  <si>
    <t>Velešín</t>
  </si>
  <si>
    <t>Černá v Pošumaví</t>
  </si>
  <si>
    <t>Holubov</t>
  </si>
  <si>
    <t>Benešov nad Černou</t>
  </si>
  <si>
    <t>Brloh</t>
  </si>
  <si>
    <t>Frymburk</t>
  </si>
  <si>
    <t>Hořice na Šumavě</t>
  </si>
  <si>
    <t>Chvalšiny</t>
  </si>
  <si>
    <t>Větřní</t>
  </si>
  <si>
    <t>Kaplice</t>
  </si>
  <si>
    <t>Loučovice</t>
  </si>
  <si>
    <t xml:space="preserve">Rožmberk n.Vl. - Přízeř  </t>
  </si>
  <si>
    <t>Malonty</t>
  </si>
  <si>
    <t>Přední Výtoň</t>
  </si>
  <si>
    <t>Jindřichův Hradec</t>
  </si>
  <si>
    <t>Studená</t>
  </si>
  <si>
    <t>Suchdol nad Lužnicí</t>
  </si>
  <si>
    <t>Nová Bystřice</t>
  </si>
  <si>
    <t>Třeboň</t>
  </si>
  <si>
    <t>Dačice</t>
  </si>
  <si>
    <t>Budíškovice</t>
  </si>
  <si>
    <t>České Velenice</t>
  </si>
  <si>
    <t>III/2</t>
  </si>
  <si>
    <t>Český Rudolec</t>
  </si>
  <si>
    <t>Dešná</t>
  </si>
  <si>
    <t>Deštná</t>
  </si>
  <si>
    <t>Chlum u Třeboně</t>
  </si>
  <si>
    <t>Kardašova Řečice</t>
  </si>
  <si>
    <t>Kunžak</t>
  </si>
  <si>
    <t>Lomnice nad Lužnicí</t>
  </si>
  <si>
    <t>Nová Včelnice</t>
  </si>
  <si>
    <t>Slavonice</t>
  </si>
  <si>
    <t>Staré Hobzí</t>
  </si>
  <si>
    <t>Stráž nad Nežárkou</t>
  </si>
  <si>
    <t>Písek</t>
  </si>
  <si>
    <t>Mirovice</t>
  </si>
  <si>
    <t>Protivín</t>
  </si>
  <si>
    <t>Milevsko</t>
  </si>
  <si>
    <r>
      <t xml:space="preserve">JPO III/2 činná </t>
    </r>
    <r>
      <rPr>
        <b/>
        <sz val="10"/>
        <color indexed="8"/>
        <rFont val="Times New Roman"/>
        <family val="1"/>
        <charset val="238"/>
      </rPr>
      <t>1</t>
    </r>
  </si>
  <si>
    <t>Bernartice</t>
  </si>
  <si>
    <t>Čimelice</t>
  </si>
  <si>
    <t>Hrejkovice</t>
  </si>
  <si>
    <t>Chyšky</t>
  </si>
  <si>
    <t>Kestřany</t>
  </si>
  <si>
    <t>Ostrovec</t>
  </si>
  <si>
    <t>Podolí I</t>
  </si>
  <si>
    <t>Záhoří</t>
  </si>
  <si>
    <t>Netolice</t>
  </si>
  <si>
    <t>Stachy</t>
  </si>
  <si>
    <t>Volary</t>
  </si>
  <si>
    <t>Vimperk</t>
  </si>
  <si>
    <t>Borová Lada</t>
  </si>
  <si>
    <t>Čkyně</t>
  </si>
  <si>
    <t>Horní Vltavice</t>
  </si>
  <si>
    <t>Ktiš</t>
  </si>
  <si>
    <t>Lažiště</t>
  </si>
  <si>
    <t>Lhenice</t>
  </si>
  <si>
    <t>Strunkovice nad Blanicí</t>
  </si>
  <si>
    <t>Vacov</t>
  </si>
  <si>
    <t>Vlachovo Březí</t>
  </si>
  <si>
    <t>Zdíkov</t>
  </si>
  <si>
    <t>Strakonice</t>
  </si>
  <si>
    <t>Bělčice</t>
  </si>
  <si>
    <t>Volyně</t>
  </si>
  <si>
    <t>Blatná</t>
  </si>
  <si>
    <t>Vodňany</t>
  </si>
  <si>
    <t>Čestice</t>
  </si>
  <si>
    <t>Bavorov</t>
  </si>
  <si>
    <t>Čepřovice</t>
  </si>
  <si>
    <t>Drahonice</t>
  </si>
  <si>
    <t>Lnáře</t>
  </si>
  <si>
    <t>Sedlice</t>
  </si>
  <si>
    <t>Střelské Hoštice</t>
  </si>
  <si>
    <t>Štěkeň</t>
  </si>
  <si>
    <t>Volenice</t>
  </si>
  <si>
    <t>Záboří</t>
  </si>
  <si>
    <t>Tábor</t>
  </si>
  <si>
    <t>Bechyně</t>
  </si>
  <si>
    <t>Mladá Vožice</t>
  </si>
  <si>
    <t>Chotoviny</t>
  </si>
  <si>
    <r>
      <t xml:space="preserve">JPO III/1 činná </t>
    </r>
    <r>
      <rPr>
        <b/>
        <sz val="10"/>
        <color indexed="8"/>
        <rFont val="Times New Roman"/>
        <family val="1"/>
        <charset val="238"/>
      </rPr>
      <t>7</t>
    </r>
  </si>
  <si>
    <t>Chýnov</t>
  </si>
  <si>
    <t>Jistebnice</t>
  </si>
  <si>
    <t>Opařany</t>
  </si>
  <si>
    <t>Planá nad Lužnicí</t>
  </si>
  <si>
    <t>Tučapy</t>
  </si>
  <si>
    <t>Veselí nad Lužnicí</t>
  </si>
  <si>
    <t>Zřizovatel jednotky PO</t>
  </si>
  <si>
    <t>Kostelec</t>
  </si>
  <si>
    <t>Rožmberk n.Vl.</t>
  </si>
  <si>
    <t xml:space="preserve"> Lašovice</t>
  </si>
  <si>
    <t xml:space="preserve">Kovářov </t>
  </si>
  <si>
    <t>Území okresu</t>
  </si>
  <si>
    <t>Albrechtice nad Vltavou</t>
  </si>
  <si>
    <t>Svatá Maří</t>
  </si>
  <si>
    <t>Nová Pec</t>
  </si>
  <si>
    <r>
      <t xml:space="preserve">JPO III/1 činná </t>
    </r>
    <r>
      <rPr>
        <b/>
        <sz val="10"/>
        <color indexed="8"/>
        <rFont val="Times New Roman"/>
        <family val="1"/>
        <charset val="238"/>
      </rPr>
      <t>12</t>
    </r>
  </si>
  <si>
    <r>
      <t xml:space="preserve">JPO III/1 činná </t>
    </r>
    <r>
      <rPr>
        <b/>
        <sz val="10"/>
        <color indexed="8"/>
        <rFont val="Times New Roman"/>
        <family val="1"/>
        <charset val="238"/>
      </rPr>
      <t>14</t>
    </r>
  </si>
  <si>
    <r>
      <t xml:space="preserve">JPO III/1 činná </t>
    </r>
    <r>
      <rPr>
        <b/>
        <sz val="10"/>
        <color indexed="8"/>
        <rFont val="Times New Roman"/>
        <family val="1"/>
        <charset val="238"/>
      </rPr>
      <t>13</t>
    </r>
  </si>
  <si>
    <t>Křemže - Chmelná</t>
  </si>
  <si>
    <t>Křemže</t>
  </si>
  <si>
    <t>Zkouška spojení se provádí proti OPIS JČK.</t>
  </si>
  <si>
    <t>UO České Budějovice</t>
  </si>
  <si>
    <t>UO Český Krumlov</t>
  </si>
  <si>
    <t>UO Jindřichův Hradec</t>
  </si>
  <si>
    <t>UO Písek</t>
  </si>
  <si>
    <t>UO Prachatice</t>
  </si>
  <si>
    <t>UO Strakonice</t>
  </si>
  <si>
    <t>UO Tábor</t>
  </si>
  <si>
    <t>Hodnocení</t>
  </si>
  <si>
    <t>Jednotka PO</t>
  </si>
  <si>
    <t>digiální ruční</t>
  </si>
  <si>
    <t>digitální vozidl.</t>
  </si>
  <si>
    <t>navigace</t>
  </si>
  <si>
    <t>Kaplice - Hubenov</t>
  </si>
  <si>
    <t>Pražák</t>
  </si>
  <si>
    <t>Celkem</t>
  </si>
  <si>
    <t>Stráž nad nežárkou</t>
  </si>
  <si>
    <t>analog. vozidlo.</t>
  </si>
  <si>
    <t>analog. ruční</t>
  </si>
  <si>
    <t>Branná</t>
  </si>
  <si>
    <t>digitální vozidl. cena</t>
  </si>
  <si>
    <t>digiální ruční cena</t>
  </si>
  <si>
    <t>navigace - cena</t>
  </si>
  <si>
    <t>analog. vozidlo. cena</t>
  </si>
  <si>
    <t>analog. ruční cena</t>
  </si>
  <si>
    <t>Cena celkem za JSDHO</t>
  </si>
  <si>
    <t>digitální voz HZS</t>
  </si>
  <si>
    <t>1. etapa 1.kolo</t>
  </si>
  <si>
    <t>1. etapa 2.kolo</t>
  </si>
  <si>
    <t>CELKEM ks</t>
  </si>
  <si>
    <t>poptávka</t>
  </si>
  <si>
    <t>final</t>
  </si>
  <si>
    <t>poptávka vč. licence</t>
  </si>
  <si>
    <t>Planá nad Lužnicí 1.kolo</t>
  </si>
  <si>
    <t>digitální vozidlové (ks)</t>
  </si>
  <si>
    <t>analog. vozidlové (ks)</t>
  </si>
  <si>
    <t>digitální vozidlové zápůjčka HZS</t>
  </si>
  <si>
    <t>analog. ruční             (ks)</t>
  </si>
  <si>
    <t>tablet + licence RC navigator (ks)</t>
  </si>
  <si>
    <t>Příloha č. 2- Rozpis komunikačních prostředků po obcích</t>
  </si>
  <si>
    <t>Okres Č. Budějovice</t>
  </si>
  <si>
    <t>Slavonice 2.kolo</t>
  </si>
  <si>
    <t>Okres Prachatice</t>
  </si>
  <si>
    <t>okres Tábor</t>
  </si>
  <si>
    <t>Okres Č. Krumlov</t>
  </si>
  <si>
    <t>Okres Písek</t>
  </si>
  <si>
    <t>Okres Strakonice</t>
  </si>
  <si>
    <t>Okres J. Hradec</t>
  </si>
  <si>
    <t>předurčenost na dopravní nehody*)</t>
  </si>
  <si>
    <t>kategorie JPO II**)</t>
  </si>
  <si>
    <t>Hluboká n.Vltavou**)</t>
  </si>
  <si>
    <t>Týn nad Vltavou**)</t>
  </si>
  <si>
    <t>Velešín**)</t>
  </si>
  <si>
    <t>Vyšší Brod**)</t>
  </si>
  <si>
    <t>Horní Planá*)</t>
  </si>
  <si>
    <t>České Velenice**)</t>
  </si>
  <si>
    <t>Suchdol nad Lužnicí**)</t>
  </si>
  <si>
    <t>Nová Bystřice*)</t>
  </si>
  <si>
    <t>Studená*)</t>
  </si>
  <si>
    <t>Mirovice**)</t>
  </si>
  <si>
    <t>Protivín**)</t>
  </si>
  <si>
    <t>Volary**)</t>
  </si>
  <si>
    <t>Stachy*)</t>
  </si>
  <si>
    <t>Bechyně*)</t>
  </si>
  <si>
    <t>Chotoviny*)</t>
  </si>
  <si>
    <t>Mladá Vožice*)</t>
  </si>
  <si>
    <t>licence (Kč/ks)</t>
  </si>
  <si>
    <t>tablet                                        (Kč/ks)</t>
  </si>
  <si>
    <t>RDST analog. vozidlová                  (Kč/ks)</t>
  </si>
  <si>
    <t>RDST analog. ruční (Kč/ks)</t>
  </si>
  <si>
    <t>cena Kč/ks</t>
  </si>
  <si>
    <t>Dolní Bukovsko - 2.kolo</t>
  </si>
  <si>
    <t>Lišov - 2.kolo</t>
  </si>
  <si>
    <t>Vyšší Brod**) -2.kolo</t>
  </si>
  <si>
    <t>Horní Planá*) - 2.kolo</t>
  </si>
  <si>
    <t>České Velenice**) -2.kolo</t>
  </si>
  <si>
    <t>Český Rudolec - 2.kolo</t>
  </si>
  <si>
    <t>Mladá Vožice*)-2.kolo</t>
  </si>
  <si>
    <t>Stachy*) - 2.kolo</t>
  </si>
  <si>
    <t>Studená*) - 2.kolo</t>
  </si>
  <si>
    <t>CELKEM Kč</t>
  </si>
  <si>
    <t>JSDHO</t>
  </si>
  <si>
    <t>ROZPIS KOMUNIKAČNÍCH PROSTŘEDKŮ  NA JSDHO</t>
  </si>
  <si>
    <r>
      <t xml:space="preserve">odhad ceny/ks - </t>
    </r>
    <r>
      <rPr>
        <b/>
        <sz val="14"/>
        <rFont val="Times New Roman"/>
        <family val="1"/>
        <charset val="238"/>
      </rPr>
      <t>poptávka</t>
    </r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</si>
</sst>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_-"/>
    <numFmt numFmtId="166" formatCode="#,##0\ &quot;Kč&quot;"/>
  </numFmts>
  <fonts count="42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rgb="FFFFC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4"/>
      <color theme="3" tint="0.39997558519241921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theme="9" tint="-0.249977111117893"/>
      <name val="Times New Roman"/>
      <family val="1"/>
      <charset val="238"/>
    </font>
    <font>
      <sz val="14"/>
      <color rgb="FF0070C0"/>
      <name val="Calibri"/>
      <family val="2"/>
      <charset val="238"/>
      <scheme val="minor"/>
    </font>
    <font>
      <sz val="14"/>
      <color rgb="FF00B05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FFC000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4"/>
      <color theme="9" tint="-0.249977111117893"/>
      <name val="Times New Roman"/>
      <family val="1"/>
      <charset val="238"/>
    </font>
    <font>
      <b/>
      <sz val="14"/>
      <color rgb="FFFFC000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522">
    <xf numFmtId="0" fontId="0" fillId="0" borderId="0" xfId="0"/>
    <xf numFmtId="0" fontId="7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3" fontId="13" fillId="2" borderId="0" xfId="0" applyNumberFormat="1" applyFont="1" applyFill="1"/>
    <xf numFmtId="3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/>
    <xf numFmtId="0" fontId="13" fillId="4" borderId="24" xfId="0" applyFont="1" applyFill="1" applyBorder="1"/>
    <xf numFmtId="164" fontId="13" fillId="2" borderId="0" xfId="1" applyNumberFormat="1" applyFont="1" applyFill="1"/>
    <xf numFmtId="3" fontId="15" fillId="2" borderId="20" xfId="0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/>
    <xf numFmtId="3" fontId="13" fillId="2" borderId="0" xfId="0" applyNumberFormat="1" applyFont="1" applyFill="1" applyBorder="1"/>
    <xf numFmtId="3" fontId="19" fillId="2" borderId="0" xfId="0" applyNumberFormat="1" applyFont="1" applyFill="1"/>
    <xf numFmtId="3" fontId="19" fillId="2" borderId="0" xfId="0" applyNumberFormat="1" applyFont="1" applyFill="1" applyAlignment="1">
      <alignment horizontal="center" vertical="center"/>
    </xf>
    <xf numFmtId="3" fontId="21" fillId="2" borderId="0" xfId="0" applyNumberFormat="1" applyFont="1" applyFill="1"/>
    <xf numFmtId="3" fontId="21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/>
    <xf numFmtId="3" fontId="18" fillId="2" borderId="0" xfId="0" applyNumberFormat="1" applyFont="1" applyFill="1" applyAlignment="1">
      <alignment horizontal="center" vertical="center"/>
    </xf>
    <xf numFmtId="3" fontId="20" fillId="2" borderId="0" xfId="0" applyNumberFormat="1" applyFont="1" applyFill="1"/>
    <xf numFmtId="3" fontId="20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3" fontId="15" fillId="2" borderId="29" xfId="0" applyNumberFormat="1" applyFont="1" applyFill="1" applyBorder="1" applyAlignment="1">
      <alignment horizontal="center" vertical="center" wrapText="1"/>
    </xf>
    <xf numFmtId="3" fontId="14" fillId="2" borderId="27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3" fontId="13" fillId="2" borderId="36" xfId="1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3" fontId="12" fillId="2" borderId="29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/>
    </xf>
    <xf numFmtId="0" fontId="12" fillId="4" borderId="3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 vertical="center"/>
    </xf>
    <xf numFmtId="0" fontId="22" fillId="2" borderId="0" xfId="0" applyFont="1" applyFill="1" applyBorder="1"/>
    <xf numFmtId="3" fontId="23" fillId="2" borderId="0" xfId="0" applyNumberFormat="1" applyFont="1" applyFill="1" applyBorder="1"/>
    <xf numFmtId="0" fontId="24" fillId="2" borderId="0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6" fontId="13" fillId="2" borderId="0" xfId="0" applyNumberFormat="1" applyFont="1" applyFill="1"/>
    <xf numFmtId="0" fontId="12" fillId="8" borderId="20" xfId="0" applyFont="1" applyFill="1" applyBorder="1" applyAlignment="1">
      <alignment horizontal="left" vertical="center"/>
    </xf>
    <xf numFmtId="3" fontId="13" fillId="2" borderId="53" xfId="0" applyNumberFormat="1" applyFont="1" applyFill="1" applyBorder="1"/>
    <xf numFmtId="3" fontId="15" fillId="2" borderId="2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3" fontId="15" fillId="2" borderId="29" xfId="0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vertical="center" wrapText="1"/>
    </xf>
    <xf numFmtId="3" fontId="15" fillId="2" borderId="20" xfId="0" applyNumberFormat="1" applyFont="1" applyFill="1" applyBorder="1" applyAlignment="1">
      <alignment horizontal="center" vertical="center" wrapText="1"/>
    </xf>
    <xf numFmtId="3" fontId="15" fillId="2" borderId="29" xfId="0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left" vertical="center" wrapText="1"/>
    </xf>
    <xf numFmtId="0" fontId="25" fillId="5" borderId="26" xfId="0" applyFont="1" applyFill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/>
    </xf>
    <xf numFmtId="0" fontId="24" fillId="2" borderId="31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166" fontId="30" fillId="2" borderId="39" xfId="0" applyNumberFormat="1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3" fillId="2" borderId="48" xfId="0" applyFont="1" applyFill="1" applyBorder="1" applyAlignment="1">
      <alignment horizontal="center" vertical="center"/>
    </xf>
    <xf numFmtId="3" fontId="23" fillId="2" borderId="55" xfId="0" applyNumberFormat="1" applyFont="1" applyFill="1" applyBorder="1"/>
    <xf numFmtId="166" fontId="31" fillId="2" borderId="3" xfId="0" applyNumberFormat="1" applyFont="1" applyFill="1" applyBorder="1" applyAlignment="1">
      <alignment horizontal="center" vertical="center"/>
    </xf>
    <xf numFmtId="166" fontId="32" fillId="2" borderId="5" xfId="0" applyNumberFormat="1" applyFont="1" applyFill="1" applyBorder="1" applyAlignment="1">
      <alignment horizontal="center" vertical="center"/>
    </xf>
    <xf numFmtId="166" fontId="33" fillId="2" borderId="39" xfId="0" applyNumberFormat="1" applyFont="1" applyFill="1" applyBorder="1" applyAlignment="1">
      <alignment horizontal="center" vertical="center"/>
    </xf>
    <xf numFmtId="3" fontId="23" fillId="2" borderId="56" xfId="0" applyNumberFormat="1" applyFont="1" applyFill="1" applyBorder="1"/>
    <xf numFmtId="0" fontId="31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3" fontId="23" fillId="2" borderId="47" xfId="0" applyNumberFormat="1" applyFont="1" applyFill="1" applyBorder="1"/>
    <xf numFmtId="3" fontId="35" fillId="2" borderId="46" xfId="0" applyNumberFormat="1" applyFont="1" applyFill="1" applyBorder="1"/>
    <xf numFmtId="3" fontId="35" fillId="2" borderId="17" xfId="0" applyNumberFormat="1" applyFont="1" applyFill="1" applyBorder="1"/>
    <xf numFmtId="3" fontId="22" fillId="2" borderId="17" xfId="0" applyNumberFormat="1" applyFont="1" applyFill="1" applyBorder="1"/>
    <xf numFmtId="3" fontId="36" fillId="2" borderId="17" xfId="0" applyNumberFormat="1" applyFont="1" applyFill="1" applyBorder="1"/>
    <xf numFmtId="3" fontId="37" fillId="2" borderId="17" xfId="0" applyNumberFormat="1" applyFont="1" applyFill="1" applyBorder="1"/>
    <xf numFmtId="3" fontId="22" fillId="2" borderId="16" xfId="0" applyNumberFormat="1" applyFont="1" applyFill="1" applyBorder="1"/>
    <xf numFmtId="3" fontId="27" fillId="2" borderId="27" xfId="0" applyNumberFormat="1" applyFont="1" applyFill="1" applyBorder="1"/>
    <xf numFmtId="3" fontId="35" fillId="2" borderId="3" xfId="0" applyNumberFormat="1" applyFont="1" applyFill="1" applyBorder="1"/>
    <xf numFmtId="166" fontId="35" fillId="2" borderId="5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/>
    <xf numFmtId="3" fontId="36" fillId="2" borderId="5" xfId="0" applyNumberFormat="1" applyFont="1" applyFill="1" applyBorder="1"/>
    <xf numFmtId="3" fontId="37" fillId="2" borderId="5" xfId="0" applyNumberFormat="1" applyFont="1" applyFill="1" applyBorder="1"/>
    <xf numFmtId="3" fontId="27" fillId="2" borderId="39" xfId="0" applyNumberFormat="1" applyFont="1" applyFill="1" applyBorder="1"/>
    <xf numFmtId="0" fontId="31" fillId="2" borderId="5" xfId="0" applyFont="1" applyFill="1" applyBorder="1" applyAlignment="1">
      <alignment horizontal="center" vertical="center"/>
    </xf>
    <xf numFmtId="3" fontId="35" fillId="2" borderId="26" xfId="0" applyNumberFormat="1" applyFont="1" applyFill="1" applyBorder="1"/>
    <xf numFmtId="0" fontId="31" fillId="2" borderId="47" xfId="0" applyFont="1" applyFill="1" applyBorder="1" applyAlignment="1">
      <alignment horizontal="center" vertical="center"/>
    </xf>
    <xf numFmtId="3" fontId="22" fillId="2" borderId="27" xfId="0" applyNumberFormat="1" applyFont="1" applyFill="1" applyBorder="1"/>
    <xf numFmtId="3" fontId="36" fillId="2" borderId="26" xfId="0" applyNumberFormat="1" applyFont="1" applyFill="1" applyBorder="1"/>
    <xf numFmtId="3" fontId="22" fillId="2" borderId="26" xfId="0" applyNumberFormat="1" applyFont="1" applyFill="1" applyBorder="1"/>
    <xf numFmtId="3" fontId="37" fillId="2" borderId="28" xfId="0" applyNumberFormat="1" applyFont="1" applyFill="1" applyBorder="1"/>
    <xf numFmtId="3" fontId="22" fillId="2" borderId="28" xfId="0" applyNumberFormat="1" applyFont="1" applyFill="1" applyBorder="1"/>
    <xf numFmtId="3" fontId="27" fillId="2" borderId="26" xfId="0" applyNumberFormat="1" applyFont="1" applyFill="1" applyBorder="1"/>
    <xf numFmtId="3" fontId="31" fillId="2" borderId="20" xfId="0" applyNumberFormat="1" applyFont="1" applyFill="1" applyBorder="1" applyAlignment="1">
      <alignment horizontal="center" vertical="center" wrapText="1"/>
    </xf>
    <xf numFmtId="3" fontId="31" fillId="2" borderId="26" xfId="0" applyNumberFormat="1" applyFont="1" applyFill="1" applyBorder="1" applyAlignment="1">
      <alignment horizontal="center" vertical="center" wrapText="1"/>
    </xf>
    <xf numFmtId="3" fontId="28" fillId="2" borderId="26" xfId="0" applyNumberFormat="1" applyFont="1" applyFill="1" applyBorder="1" applyAlignment="1">
      <alignment horizontal="center" vertical="center" wrapText="1"/>
    </xf>
    <xf numFmtId="3" fontId="32" fillId="2" borderId="26" xfId="0" applyNumberFormat="1" applyFont="1" applyFill="1" applyBorder="1" applyAlignment="1">
      <alignment horizontal="center" vertical="center" wrapText="1"/>
    </xf>
    <xf numFmtId="3" fontId="24" fillId="2" borderId="26" xfId="0" applyNumberFormat="1" applyFont="1" applyFill="1" applyBorder="1" applyAlignment="1">
      <alignment vertical="center" wrapText="1"/>
    </xf>
    <xf numFmtId="3" fontId="33" fillId="2" borderId="20" xfId="0" applyNumberFormat="1" applyFont="1" applyFill="1" applyBorder="1" applyAlignment="1">
      <alignment vertical="center" wrapText="1"/>
    </xf>
    <xf numFmtId="3" fontId="24" fillId="2" borderId="21" xfId="0" applyNumberFormat="1" applyFont="1" applyFill="1" applyBorder="1" applyAlignment="1">
      <alignment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7" fillId="2" borderId="46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166" fontId="23" fillId="2" borderId="45" xfId="1" applyNumberFormat="1" applyFont="1" applyFill="1" applyBorder="1" applyAlignment="1">
      <alignment horizontal="center" vertical="center"/>
    </xf>
    <xf numFmtId="166" fontId="23" fillId="2" borderId="5" xfId="1" applyNumberFormat="1" applyFont="1" applyFill="1" applyBorder="1" applyAlignment="1">
      <alignment horizontal="center" vertical="center"/>
    </xf>
    <xf numFmtId="166" fontId="35" fillId="2" borderId="17" xfId="1" applyNumberFormat="1" applyFont="1" applyFill="1" applyBorder="1" applyAlignment="1">
      <alignment horizontal="center" vertical="center"/>
    </xf>
    <xf numFmtId="166" fontId="27" fillId="2" borderId="17" xfId="1" applyNumberFormat="1" applyFont="1" applyFill="1" applyBorder="1" applyAlignment="1">
      <alignment horizontal="center" vertical="center"/>
    </xf>
    <xf numFmtId="166" fontId="36" fillId="2" borderId="17" xfId="1" applyNumberFormat="1" applyFont="1" applyFill="1" applyBorder="1" applyAlignment="1">
      <alignment horizontal="center" vertical="center"/>
    </xf>
    <xf numFmtId="166" fontId="22" fillId="2" borderId="17" xfId="1" applyNumberFormat="1" applyFont="1" applyFill="1" applyBorder="1" applyAlignment="1">
      <alignment horizontal="center" vertical="center"/>
    </xf>
    <xf numFmtId="166" fontId="39" fillId="2" borderId="17" xfId="1" applyNumberFormat="1" applyFont="1" applyFill="1" applyBorder="1" applyAlignment="1">
      <alignment horizontal="center" vertical="center"/>
    </xf>
    <xf numFmtId="166" fontId="22" fillId="2" borderId="16" xfId="1" applyNumberFormat="1" applyFont="1" applyFill="1" applyBorder="1" applyAlignment="1">
      <alignment horizontal="center" vertical="center"/>
    </xf>
    <xf numFmtId="166" fontId="27" fillId="2" borderId="4" xfId="1" applyNumberFormat="1" applyFont="1" applyFill="1" applyBorder="1" applyAlignment="1">
      <alignment horizontal="center" vertical="center"/>
    </xf>
    <xf numFmtId="166" fontId="35" fillId="2" borderId="5" xfId="1" applyNumberFormat="1" applyFont="1" applyFill="1" applyBorder="1" applyAlignment="1">
      <alignment horizontal="center" vertical="center"/>
    </xf>
    <xf numFmtId="166" fontId="27" fillId="2" borderId="5" xfId="1" applyNumberFormat="1" applyFont="1" applyFill="1" applyBorder="1" applyAlignment="1">
      <alignment horizontal="center" vertical="center"/>
    </xf>
    <xf numFmtId="166" fontId="36" fillId="2" borderId="5" xfId="1" applyNumberFormat="1" applyFont="1" applyFill="1" applyBorder="1" applyAlignment="1">
      <alignment horizontal="center" vertical="center"/>
    </xf>
    <xf numFmtId="166" fontId="22" fillId="2" borderId="5" xfId="1" applyNumberFormat="1" applyFont="1" applyFill="1" applyBorder="1" applyAlignment="1">
      <alignment horizontal="center" vertical="center"/>
    </xf>
    <xf numFmtId="166" fontId="39" fillId="2" borderId="5" xfId="1" applyNumberFormat="1" applyFont="1" applyFill="1" applyBorder="1" applyAlignment="1">
      <alignment horizontal="center" vertical="center"/>
    </xf>
    <xf numFmtId="166" fontId="22" fillId="2" borderId="10" xfId="1" applyNumberFormat="1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41" fillId="5" borderId="3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166" fontId="23" fillId="2" borderId="4" xfId="1" applyNumberFormat="1" applyFont="1" applyFill="1" applyBorder="1" applyAlignment="1">
      <alignment horizontal="center" vertical="center"/>
    </xf>
    <xf numFmtId="166" fontId="35" fillId="2" borderId="4" xfId="1" applyNumberFormat="1" applyFont="1" applyFill="1" applyBorder="1" applyAlignment="1">
      <alignment horizontal="center" vertical="center"/>
    </xf>
    <xf numFmtId="166" fontId="36" fillId="2" borderId="4" xfId="1" applyNumberFormat="1" applyFont="1" applyFill="1" applyBorder="1" applyAlignment="1">
      <alignment horizontal="center" vertical="center"/>
    </xf>
    <xf numFmtId="166" fontId="22" fillId="2" borderId="4" xfId="1" applyNumberFormat="1" applyFont="1" applyFill="1" applyBorder="1" applyAlignment="1">
      <alignment horizontal="center" vertical="center"/>
    </xf>
    <xf numFmtId="166" fontId="39" fillId="2" borderId="4" xfId="1" applyNumberFormat="1" applyFont="1" applyFill="1" applyBorder="1" applyAlignment="1">
      <alignment horizontal="center" vertical="center"/>
    </xf>
    <xf numFmtId="166" fontId="22" fillId="2" borderId="33" xfId="1" applyNumberFormat="1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3" fontId="28" fillId="2" borderId="5" xfId="0" applyNumberFormat="1" applyFont="1" applyFill="1" applyBorder="1" applyAlignment="1">
      <alignment horizontal="center" vertical="center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4" fillId="2" borderId="10" xfId="0" applyNumberFormat="1" applyFont="1" applyFill="1" applyBorder="1" applyAlignment="1">
      <alignment horizontal="center" vertical="center" wrapText="1"/>
    </xf>
    <xf numFmtId="166" fontId="27" fillId="2" borderId="8" xfId="1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8" borderId="30" xfId="0" applyFont="1" applyFill="1" applyBorder="1" applyAlignment="1">
      <alignment horizontal="center" vertical="center" wrapText="1"/>
    </xf>
    <xf numFmtId="0" fontId="28" fillId="2" borderId="52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left" vertical="center"/>
    </xf>
    <xf numFmtId="0" fontId="24" fillId="4" borderId="19" xfId="0" applyFont="1" applyFill="1" applyBorder="1" applyAlignment="1">
      <alignment wrapText="1"/>
    </xf>
    <xf numFmtId="0" fontId="27" fillId="2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6" fontId="23" fillId="2" borderId="8" xfId="1" applyNumberFormat="1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166" fontId="23" fillId="4" borderId="15" xfId="0" applyNumberFormat="1" applyFont="1" applyFill="1" applyBorder="1"/>
    <xf numFmtId="0" fontId="22" fillId="4" borderId="7" xfId="0" applyFont="1" applyFill="1" applyBorder="1" applyAlignment="1">
      <alignment horizontal="center" vertical="center"/>
    </xf>
    <xf numFmtId="166" fontId="23" fillId="4" borderId="7" xfId="0" applyNumberFormat="1" applyFont="1" applyFill="1" applyBorder="1"/>
    <xf numFmtId="166" fontId="35" fillId="2" borderId="8" xfId="1" applyNumberFormat="1" applyFont="1" applyFill="1" applyBorder="1" applyAlignment="1">
      <alignment horizontal="center" vertical="center"/>
    </xf>
    <xf numFmtId="166" fontId="36" fillId="2" borderId="8" xfId="1" applyNumberFormat="1" applyFont="1" applyFill="1" applyBorder="1" applyAlignment="1">
      <alignment horizontal="center" vertical="center"/>
    </xf>
    <xf numFmtId="166" fontId="22" fillId="2" borderId="8" xfId="1" applyNumberFormat="1" applyFont="1" applyFill="1" applyBorder="1" applyAlignment="1">
      <alignment horizontal="center" vertical="center"/>
    </xf>
    <xf numFmtId="166" fontId="39" fillId="2" borderId="8" xfId="1" applyNumberFormat="1" applyFont="1" applyFill="1" applyBorder="1" applyAlignment="1">
      <alignment horizontal="center" vertical="center"/>
    </xf>
    <xf numFmtId="166" fontId="22" fillId="2" borderId="51" xfId="1" applyNumberFormat="1" applyFont="1" applyFill="1" applyBorder="1" applyAlignment="1">
      <alignment horizontal="center" vertical="center"/>
    </xf>
    <xf numFmtId="166" fontId="35" fillId="4" borderId="15" xfId="0" applyNumberFormat="1" applyFont="1" applyFill="1" applyBorder="1"/>
    <xf numFmtId="166" fontId="27" fillId="4" borderId="15" xfId="0" applyNumberFormat="1" applyFont="1" applyFill="1" applyBorder="1"/>
    <xf numFmtId="166" fontId="22" fillId="4" borderId="15" xfId="0" applyNumberFormat="1" applyFont="1" applyFill="1" applyBorder="1"/>
    <xf numFmtId="166" fontId="36" fillId="4" borderId="15" xfId="0" applyNumberFormat="1" applyFont="1" applyFill="1" applyBorder="1"/>
    <xf numFmtId="166" fontId="37" fillId="4" borderId="15" xfId="0" applyNumberFormat="1" applyFont="1" applyFill="1" applyBorder="1"/>
    <xf numFmtId="166" fontId="28" fillId="4" borderId="57" xfId="0" applyNumberFormat="1" applyFont="1" applyFill="1" applyBorder="1"/>
    <xf numFmtId="166" fontId="35" fillId="4" borderId="7" xfId="0" applyNumberFormat="1" applyFont="1" applyFill="1" applyBorder="1"/>
    <xf numFmtId="166" fontId="27" fillId="4" borderId="7" xfId="0" applyNumberFormat="1" applyFont="1" applyFill="1" applyBorder="1"/>
    <xf numFmtId="166" fontId="36" fillId="4" borderId="7" xfId="0" applyNumberFormat="1" applyFont="1" applyFill="1" applyBorder="1"/>
    <xf numFmtId="166" fontId="39" fillId="4" borderId="7" xfId="0" applyNumberFormat="1" applyFont="1" applyFill="1" applyBorder="1"/>
    <xf numFmtId="3" fontId="27" fillId="4" borderId="40" xfId="0" applyNumberFormat="1" applyFont="1" applyFill="1" applyBorder="1"/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2" fillId="2" borderId="0" xfId="0" applyFont="1" applyFill="1"/>
    <xf numFmtId="3" fontId="22" fillId="2" borderId="0" xfId="0" applyNumberFormat="1" applyFont="1" applyFill="1"/>
    <xf numFmtId="3" fontId="35" fillId="2" borderId="0" xfId="0" applyNumberFormat="1" applyFont="1" applyFill="1"/>
    <xf numFmtId="3" fontId="36" fillId="2" borderId="0" xfId="0" applyNumberFormat="1" applyFont="1" applyFill="1"/>
    <xf numFmtId="3" fontId="37" fillId="2" borderId="0" xfId="0" applyNumberFormat="1" applyFont="1" applyFill="1"/>
    <xf numFmtId="3" fontId="27" fillId="2" borderId="0" xfId="0" applyNumberFormat="1" applyFont="1" applyFill="1"/>
    <xf numFmtId="0" fontId="24" fillId="2" borderId="27" xfId="0" applyFont="1" applyFill="1" applyBorder="1" applyAlignment="1">
      <alignment horizontal="left" vertical="center"/>
    </xf>
    <xf numFmtId="0" fontId="24" fillId="8" borderId="20" xfId="0" applyFont="1" applyFill="1" applyBorder="1" applyAlignment="1">
      <alignment horizontal="left" vertical="center"/>
    </xf>
    <xf numFmtId="0" fontId="28" fillId="2" borderId="2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3" fontId="35" fillId="2" borderId="4" xfId="0" applyNumberFormat="1" applyFont="1" applyFill="1" applyBorder="1"/>
    <xf numFmtId="3" fontId="22" fillId="2" borderId="4" xfId="0" applyNumberFormat="1" applyFont="1" applyFill="1" applyBorder="1"/>
    <xf numFmtId="3" fontId="36" fillId="2" borderId="4" xfId="0" applyNumberFormat="1" applyFont="1" applyFill="1" applyBorder="1"/>
    <xf numFmtId="3" fontId="37" fillId="2" borderId="4" xfId="0" applyNumberFormat="1" applyFont="1" applyFill="1" applyBorder="1"/>
    <xf numFmtId="3" fontId="27" fillId="2" borderId="48" xfId="0" applyNumberFormat="1" applyFont="1" applyFill="1" applyBorder="1"/>
    <xf numFmtId="3" fontId="22" fillId="2" borderId="8" xfId="0" applyNumberFormat="1" applyFont="1" applyFill="1" applyBorder="1"/>
    <xf numFmtId="3" fontId="36" fillId="2" borderId="8" xfId="0" applyNumberFormat="1" applyFont="1" applyFill="1" applyBorder="1"/>
    <xf numFmtId="3" fontId="37" fillId="2" borderId="8" xfId="0" applyNumberFormat="1" applyFont="1" applyFill="1" applyBorder="1"/>
    <xf numFmtId="3" fontId="27" fillId="2" borderId="60" xfId="0" applyNumberFormat="1" applyFont="1" applyFill="1" applyBorder="1"/>
    <xf numFmtId="3" fontId="27" fillId="2" borderId="2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" fontId="23" fillId="2" borderId="0" xfId="0" applyNumberFormat="1" applyFont="1" applyFill="1"/>
    <xf numFmtId="0" fontId="28" fillId="8" borderId="21" xfId="0" applyFont="1" applyFill="1" applyBorder="1" applyAlignment="1">
      <alignment vertical="center"/>
    </xf>
    <xf numFmtId="0" fontId="22" fillId="2" borderId="45" xfId="0" applyFont="1" applyFill="1" applyBorder="1" applyAlignment="1">
      <alignment horizontal="center" vertical="center"/>
    </xf>
    <xf numFmtId="3" fontId="35" fillId="2" borderId="15" xfId="0" applyNumberFormat="1" applyFont="1" applyFill="1" applyBorder="1"/>
    <xf numFmtId="3" fontId="35" fillId="2" borderId="5" xfId="0" applyNumberFormat="1" applyFont="1" applyFill="1" applyBorder="1"/>
    <xf numFmtId="3" fontId="35" fillId="2" borderId="7" xfId="0" applyNumberFormat="1" applyFont="1" applyFill="1" applyBorder="1"/>
    <xf numFmtId="166" fontId="35" fillId="2" borderId="0" xfId="1" applyNumberFormat="1" applyFont="1" applyFill="1" applyBorder="1" applyAlignment="1">
      <alignment horizontal="center" vertical="center"/>
    </xf>
    <xf numFmtId="166" fontId="27" fillId="2" borderId="0" xfId="1" applyNumberFormat="1" applyFont="1" applyFill="1" applyBorder="1" applyAlignment="1">
      <alignment horizontal="center" vertical="center"/>
    </xf>
    <xf numFmtId="166" fontId="36" fillId="2" borderId="0" xfId="1" applyNumberFormat="1" applyFont="1" applyFill="1" applyBorder="1" applyAlignment="1">
      <alignment horizontal="center" vertical="center"/>
    </xf>
    <xf numFmtId="166" fontId="22" fillId="2" borderId="0" xfId="1" applyNumberFormat="1" applyFont="1" applyFill="1" applyBorder="1" applyAlignment="1">
      <alignment horizontal="center" vertical="center"/>
    </xf>
    <xf numFmtId="166" fontId="39" fillId="2" borderId="0" xfId="1" applyNumberFormat="1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 wrapText="1"/>
    </xf>
    <xf numFmtId="3" fontId="24" fillId="2" borderId="20" xfId="0" applyNumberFormat="1" applyFont="1" applyFill="1" applyBorder="1" applyAlignment="1">
      <alignment vertical="center" wrapText="1"/>
    </xf>
    <xf numFmtId="3" fontId="28" fillId="2" borderId="11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166" fontId="33" fillId="2" borderId="63" xfId="0" applyNumberFormat="1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40" fillId="2" borderId="63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2" fillId="2" borderId="66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 wrapText="1"/>
    </xf>
    <xf numFmtId="0" fontId="33" fillId="2" borderId="63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4" borderId="69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8" fillId="2" borderId="55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3" fontId="23" fillId="2" borderId="55" xfId="0" applyNumberFormat="1" applyFont="1" applyFill="1" applyBorder="1" applyAlignment="1">
      <alignment horizontal="center" vertical="center"/>
    </xf>
    <xf numFmtId="166" fontId="23" fillId="2" borderId="55" xfId="1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36" fillId="2" borderId="0" xfId="0" applyNumberFormat="1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166" fontId="27" fillId="2" borderId="48" xfId="1" applyNumberFormat="1" applyFont="1" applyFill="1" applyBorder="1" applyAlignment="1">
      <alignment horizontal="center" vertical="center"/>
    </xf>
    <xf numFmtId="166" fontId="27" fillId="2" borderId="39" xfId="1" applyNumberFormat="1" applyFont="1" applyFill="1" applyBorder="1" applyAlignment="1">
      <alignment horizontal="center" vertical="center"/>
    </xf>
    <xf numFmtId="166" fontId="27" fillId="2" borderId="7" xfId="1" applyNumberFormat="1" applyFont="1" applyFill="1" applyBorder="1" applyAlignment="1">
      <alignment horizontal="center" vertical="center"/>
    </xf>
    <xf numFmtId="166" fontId="35" fillId="2" borderId="7" xfId="1" applyNumberFormat="1" applyFont="1" applyFill="1" applyBorder="1" applyAlignment="1">
      <alignment horizontal="center" vertical="center"/>
    </xf>
    <xf numFmtId="166" fontId="36" fillId="2" borderId="7" xfId="1" applyNumberFormat="1" applyFont="1" applyFill="1" applyBorder="1" applyAlignment="1">
      <alignment horizontal="center" vertical="center"/>
    </xf>
    <xf numFmtId="166" fontId="22" fillId="2" borderId="7" xfId="1" applyNumberFormat="1" applyFont="1" applyFill="1" applyBorder="1" applyAlignment="1">
      <alignment horizontal="center" vertical="center"/>
    </xf>
    <xf numFmtId="166" fontId="39" fillId="2" borderId="7" xfId="1" applyNumberFormat="1" applyFont="1" applyFill="1" applyBorder="1" applyAlignment="1">
      <alignment horizontal="center" vertical="center"/>
    </xf>
    <xf numFmtId="166" fontId="22" fillId="2" borderId="34" xfId="1" applyNumberFormat="1" applyFont="1" applyFill="1" applyBorder="1" applyAlignment="1">
      <alignment horizontal="center" vertical="center"/>
    </xf>
    <xf numFmtId="166" fontId="27" fillId="2" borderId="40" xfId="1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66" fontId="27" fillId="2" borderId="15" xfId="1" applyNumberFormat="1" applyFont="1" applyFill="1" applyBorder="1" applyAlignment="1">
      <alignment horizontal="center" vertical="center"/>
    </xf>
    <xf numFmtId="166" fontId="35" fillId="2" borderId="15" xfId="1" applyNumberFormat="1" applyFont="1" applyFill="1" applyBorder="1" applyAlignment="1">
      <alignment horizontal="center" vertical="center"/>
    </xf>
    <xf numFmtId="166" fontId="36" fillId="2" borderId="15" xfId="1" applyNumberFormat="1" applyFont="1" applyFill="1" applyBorder="1" applyAlignment="1">
      <alignment horizontal="center" vertical="center"/>
    </xf>
    <xf numFmtId="166" fontId="22" fillId="2" borderId="15" xfId="1" applyNumberFormat="1" applyFont="1" applyFill="1" applyBorder="1" applyAlignment="1">
      <alignment horizontal="center" vertical="center"/>
    </xf>
    <xf numFmtId="166" fontId="39" fillId="2" borderId="15" xfId="1" applyNumberFormat="1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6" fontId="27" fillId="2" borderId="55" xfId="1" applyNumberFormat="1" applyFont="1" applyFill="1" applyBorder="1" applyAlignment="1">
      <alignment horizontal="center" vertical="center"/>
    </xf>
    <xf numFmtId="166" fontId="27" fillId="2" borderId="44" xfId="1" applyNumberFormat="1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33" fillId="2" borderId="6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/>
    </xf>
    <xf numFmtId="166" fontId="27" fillId="2" borderId="60" xfId="1" applyNumberFormat="1" applyFont="1" applyFill="1" applyBorder="1" applyAlignment="1">
      <alignment horizontal="center" vertical="center"/>
    </xf>
    <xf numFmtId="166" fontId="28" fillId="4" borderId="40" xfId="0" applyNumberFormat="1" applyFont="1" applyFill="1" applyBorder="1"/>
    <xf numFmtId="0" fontId="27" fillId="2" borderId="3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166" fontId="30" fillId="2" borderId="5" xfId="0" applyNumberFormat="1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166" fontId="31" fillId="2" borderId="5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3" fontId="23" fillId="2" borderId="72" xfId="0" applyNumberFormat="1" applyFont="1" applyFill="1" applyBorder="1"/>
    <xf numFmtId="3" fontId="23" fillId="2" borderId="73" xfId="0" applyNumberFormat="1" applyFont="1" applyFill="1" applyBorder="1"/>
    <xf numFmtId="3" fontId="23" fillId="2" borderId="74" xfId="0" applyNumberFormat="1" applyFont="1" applyFill="1" applyBorder="1"/>
    <xf numFmtId="166" fontId="23" fillId="2" borderId="75" xfId="1" applyNumberFormat="1" applyFont="1" applyFill="1" applyBorder="1" applyAlignment="1">
      <alignment horizontal="center" vertical="center"/>
    </xf>
    <xf numFmtId="166" fontId="23" fillId="2" borderId="73" xfId="1" applyNumberFormat="1" applyFont="1" applyFill="1" applyBorder="1" applyAlignment="1">
      <alignment horizontal="center" vertical="center"/>
    </xf>
    <xf numFmtId="166" fontId="23" fillId="2" borderId="74" xfId="1" applyNumberFormat="1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70" xfId="0" applyFont="1" applyFill="1" applyBorder="1" applyAlignment="1">
      <alignment horizontal="center" vertical="center"/>
    </xf>
    <xf numFmtId="166" fontId="23" fillId="2" borderId="72" xfId="1" applyNumberFormat="1" applyFont="1" applyFill="1" applyBorder="1" applyAlignment="1">
      <alignment horizontal="center" vertical="center"/>
    </xf>
    <xf numFmtId="166" fontId="23" fillId="2" borderId="77" xfId="1" applyNumberFormat="1" applyFont="1" applyFill="1" applyBorder="1" applyAlignment="1">
      <alignment horizontal="center" vertical="center"/>
    </xf>
    <xf numFmtId="166" fontId="35" fillId="2" borderId="16" xfId="1" applyNumberFormat="1" applyFont="1" applyFill="1" applyBorder="1" applyAlignment="1">
      <alignment horizontal="center" vertical="center"/>
    </xf>
    <xf numFmtId="166" fontId="35" fillId="2" borderId="78" xfId="1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166" fontId="23" fillId="2" borderId="79" xfId="1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166" fontId="35" fillId="2" borderId="43" xfId="1" applyNumberFormat="1" applyFont="1" applyFill="1" applyBorder="1" applyAlignment="1">
      <alignment horizontal="center" vertical="center"/>
    </xf>
    <xf numFmtId="166" fontId="35" fillId="2" borderId="41" xfId="1" applyNumberFormat="1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166" fontId="23" fillId="2" borderId="80" xfId="1" applyNumberFormat="1" applyFont="1" applyFill="1" applyBorder="1" applyAlignment="1">
      <alignment horizontal="center" vertical="center"/>
    </xf>
    <xf numFmtId="166" fontId="23" fillId="4" borderId="72" xfId="0" applyNumberFormat="1" applyFont="1" applyFill="1" applyBorder="1"/>
    <xf numFmtId="166" fontId="23" fillId="4" borderId="74" xfId="0" applyNumberFormat="1" applyFont="1" applyFill="1" applyBorder="1"/>
    <xf numFmtId="0" fontId="25" fillId="2" borderId="29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/>
    </xf>
    <xf numFmtId="3" fontId="24" fillId="2" borderId="58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22" fillId="2" borderId="12" xfId="0" applyNumberFormat="1" applyFont="1" applyFill="1" applyBorder="1" applyAlignment="1">
      <alignment horizontal="center" vertical="center"/>
    </xf>
    <xf numFmtId="3" fontId="22" fillId="2" borderId="25" xfId="0" applyNumberFormat="1" applyFont="1" applyFill="1" applyBorder="1" applyAlignment="1">
      <alignment horizontal="center" vertical="center"/>
    </xf>
    <xf numFmtId="3" fontId="22" fillId="2" borderId="58" xfId="0" applyNumberFormat="1" applyFont="1" applyFill="1" applyBorder="1" applyAlignment="1">
      <alignment horizontal="center" vertical="center"/>
    </xf>
    <xf numFmtId="3" fontId="22" fillId="2" borderId="47" xfId="0" applyNumberFormat="1" applyFont="1" applyFill="1" applyBorder="1" applyAlignment="1">
      <alignment horizontal="center" vertical="center"/>
    </xf>
    <xf numFmtId="3" fontId="22" fillId="2" borderId="28" xfId="0" applyNumberFormat="1" applyFont="1" applyFill="1" applyBorder="1" applyAlignment="1">
      <alignment horizontal="center" vertical="center"/>
    </xf>
    <xf numFmtId="3" fontId="22" fillId="2" borderId="54" xfId="0" applyNumberFormat="1" applyFont="1" applyFill="1" applyBorder="1" applyAlignment="1">
      <alignment horizontal="center" vertical="center"/>
    </xf>
    <xf numFmtId="3" fontId="12" fillId="2" borderId="20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3" fontId="15" fillId="2" borderId="20" xfId="0" applyNumberFormat="1" applyFont="1" applyFill="1" applyBorder="1" applyAlignment="1">
      <alignment horizontal="center" vertical="center" wrapText="1"/>
    </xf>
    <xf numFmtId="3" fontId="15" fillId="2" borderId="29" xfId="0" applyNumberFormat="1" applyFont="1" applyFill="1" applyBorder="1" applyAlignment="1">
      <alignment horizontal="center" vertical="center" wrapText="1"/>
    </xf>
    <xf numFmtId="166" fontId="27" fillId="2" borderId="60" xfId="1" applyNumberFormat="1" applyFont="1" applyFill="1" applyBorder="1" applyAlignment="1">
      <alignment horizontal="center" vertical="center"/>
    </xf>
    <xf numFmtId="166" fontId="27" fillId="2" borderId="48" xfId="1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3" fillId="2" borderId="68" xfId="0" applyFont="1" applyFill="1" applyBorder="1" applyAlignment="1">
      <alignment horizontal="center" vertical="center" wrapText="1"/>
    </xf>
    <xf numFmtId="3" fontId="29" fillId="2" borderId="58" xfId="0" applyNumberFormat="1" applyFont="1" applyFill="1" applyBorder="1" applyAlignment="1">
      <alignment horizontal="center" vertical="center" wrapText="1"/>
    </xf>
    <xf numFmtId="3" fontId="29" fillId="2" borderId="47" xfId="0" applyNumberFormat="1" applyFont="1" applyFill="1" applyBorder="1" applyAlignment="1">
      <alignment horizontal="center" vertical="center" wrapText="1"/>
    </xf>
    <xf numFmtId="3" fontId="31" fillId="2" borderId="21" xfId="0" applyNumberFormat="1" applyFont="1" applyFill="1" applyBorder="1" applyAlignment="1">
      <alignment horizontal="center" vertical="center" wrapText="1"/>
    </xf>
    <xf numFmtId="3" fontId="31" fillId="2" borderId="22" xfId="0" applyNumberFormat="1" applyFont="1" applyFill="1" applyBorder="1" applyAlignment="1">
      <alignment horizontal="center" vertical="center" wrapText="1"/>
    </xf>
    <xf numFmtId="3" fontId="32" fillId="2" borderId="21" xfId="0" applyNumberFormat="1" applyFont="1" applyFill="1" applyBorder="1" applyAlignment="1">
      <alignment horizontal="center" vertical="center" wrapText="1"/>
    </xf>
    <xf numFmtId="3" fontId="24" fillId="2" borderId="22" xfId="0" applyNumberFormat="1" applyFont="1" applyFill="1" applyBorder="1" applyAlignment="1">
      <alignment horizontal="center" vertical="center" wrapText="1"/>
    </xf>
    <xf numFmtId="3" fontId="33" fillId="2" borderId="12" xfId="0" applyNumberFormat="1" applyFont="1" applyFill="1" applyBorder="1" applyAlignment="1">
      <alignment horizontal="center" vertical="center" wrapText="1"/>
    </xf>
    <xf numFmtId="3" fontId="33" fillId="2" borderId="58" xfId="0" applyNumberFormat="1" applyFont="1" applyFill="1" applyBorder="1" applyAlignment="1">
      <alignment horizontal="center" vertical="center" wrapText="1"/>
    </xf>
    <xf numFmtId="3" fontId="28" fillId="2" borderId="26" xfId="0" applyNumberFormat="1" applyFont="1" applyFill="1" applyBorder="1" applyAlignment="1">
      <alignment horizontal="center" vertical="center" wrapText="1"/>
    </xf>
    <xf numFmtId="3" fontId="28" fillId="2" borderId="2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166" fontId="27" fillId="2" borderId="40" xfId="1" applyNumberFormat="1" applyFont="1" applyFill="1" applyBorder="1" applyAlignment="1">
      <alignment horizontal="center" vertical="center"/>
    </xf>
    <xf numFmtId="166" fontId="14" fillId="2" borderId="0" xfId="1" applyNumberFormat="1" applyFont="1" applyFill="1" applyBorder="1" applyAlignment="1">
      <alignment horizontal="center" vertical="center"/>
    </xf>
    <xf numFmtId="166" fontId="27" fillId="2" borderId="57" xfId="1" applyNumberFormat="1" applyFont="1" applyFill="1" applyBorder="1" applyAlignment="1">
      <alignment horizontal="center" vertical="center"/>
    </xf>
    <xf numFmtId="166" fontId="27" fillId="2" borderId="50" xfId="1" applyNumberFormat="1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 wrapText="1"/>
    </xf>
    <xf numFmtId="0" fontId="33" fillId="2" borderId="61" xfId="0" applyFont="1" applyFill="1" applyBorder="1" applyAlignment="1">
      <alignment horizontal="center" vertical="center" wrapText="1"/>
    </xf>
    <xf numFmtId="0" fontId="34" fillId="0" borderId="47" xfId="0" applyFont="1" applyBorder="1"/>
    <xf numFmtId="0" fontId="25" fillId="2" borderId="20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164" fontId="27" fillId="4" borderId="29" xfId="1" applyNumberFormat="1" applyFont="1" applyFill="1" applyBorder="1" applyAlignment="1">
      <alignment horizontal="center" vertical="center" wrapText="1"/>
    </xf>
    <xf numFmtId="164" fontId="27" fillId="4" borderId="26" xfId="1" applyNumberFormat="1" applyFont="1" applyFill="1" applyBorder="1" applyAlignment="1">
      <alignment horizontal="center" vertical="center" wrapText="1"/>
    </xf>
    <xf numFmtId="165" fontId="22" fillId="4" borderId="20" xfId="0" applyNumberFormat="1" applyFont="1" applyFill="1" applyBorder="1" applyAlignment="1">
      <alignment horizontal="left" vertical="center"/>
    </xf>
    <xf numFmtId="165" fontId="9" fillId="4" borderId="35" xfId="1" applyNumberFormat="1" applyFont="1" applyFill="1" applyBorder="1" applyAlignment="1">
      <alignment vertical="center"/>
    </xf>
    <xf numFmtId="165" fontId="27" fillId="4" borderId="20" xfId="1" applyNumberFormat="1" applyFont="1" applyFill="1" applyBorder="1" applyAlignment="1">
      <alignment vertical="center"/>
    </xf>
    <xf numFmtId="165" fontId="22" fillId="4" borderId="21" xfId="1" applyNumberFormat="1" applyFont="1" applyFill="1" applyBorder="1" applyAlignment="1">
      <alignment vertical="center"/>
    </xf>
    <xf numFmtId="165" fontId="22" fillId="4" borderId="61" xfId="1" applyNumberFormat="1" applyFont="1" applyFill="1" applyBorder="1" applyAlignment="1">
      <alignment vertical="center"/>
    </xf>
    <xf numFmtId="3" fontId="15" fillId="2" borderId="25" xfId="0" applyNumberFormat="1" applyFont="1" applyFill="1" applyBorder="1" applyAlignment="1">
      <alignment horizontal="center" vertical="center" wrapText="1"/>
    </xf>
    <xf numFmtId="3" fontId="15" fillId="2" borderId="54" xfId="0" applyNumberFormat="1" applyFont="1" applyFill="1" applyBorder="1" applyAlignment="1">
      <alignment horizontal="center" vertical="center" wrapText="1"/>
    </xf>
    <xf numFmtId="166" fontId="27" fillId="8" borderId="21" xfId="1" applyNumberFormat="1" applyFont="1" applyFill="1" applyBorder="1" applyAlignment="1">
      <alignment horizontal="center" vertical="center"/>
    </xf>
    <xf numFmtId="166" fontId="27" fillId="8" borderId="22" xfId="1" applyNumberFormat="1" applyFont="1" applyFill="1" applyBorder="1" applyAlignment="1">
      <alignment horizontal="center" vertical="center"/>
    </xf>
    <xf numFmtId="166" fontId="27" fillId="8" borderId="25" xfId="1" applyNumberFormat="1" applyFont="1" applyFill="1" applyBorder="1" applyAlignment="1">
      <alignment horizontal="center" vertical="center"/>
    </xf>
    <xf numFmtId="166" fontId="27" fillId="8" borderId="35" xfId="1" applyNumberFormat="1" applyFont="1" applyFill="1" applyBorder="1" applyAlignment="1">
      <alignment horizontal="center" vertical="center"/>
    </xf>
    <xf numFmtId="3" fontId="33" fillId="2" borderId="25" xfId="0" applyNumberFormat="1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 wrapText="1"/>
    </xf>
    <xf numFmtId="0" fontId="28" fillId="8" borderId="76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166" fontId="14" fillId="8" borderId="25" xfId="1" applyNumberFormat="1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166" fontId="27" fillId="2" borderId="5" xfId="1" applyNumberFormat="1" applyFont="1" applyFill="1" applyBorder="1" applyAlignment="1">
      <alignment horizontal="center" vertical="center"/>
    </xf>
    <xf numFmtId="166" fontId="27" fillId="2" borderId="8" xfId="1" applyNumberFormat="1" applyFont="1" applyFill="1" applyBorder="1" applyAlignment="1">
      <alignment horizontal="center" vertical="center"/>
    </xf>
    <xf numFmtId="166" fontId="27" fillId="2" borderId="4" xfId="1" applyNumberFormat="1" applyFont="1" applyFill="1" applyBorder="1" applyAlignment="1">
      <alignment horizontal="center" vertical="center"/>
    </xf>
    <xf numFmtId="166" fontId="27" fillId="2" borderId="18" xfId="1" applyNumberFormat="1" applyFont="1" applyFill="1" applyBorder="1" applyAlignment="1">
      <alignment horizontal="center" vertical="center"/>
    </xf>
    <xf numFmtId="3" fontId="29" fillId="2" borderId="29" xfId="0" applyNumberFormat="1" applyFont="1" applyFill="1" applyBorder="1" applyAlignment="1">
      <alignment horizontal="center" vertical="center" wrapText="1"/>
    </xf>
    <xf numFmtId="0" fontId="34" fillId="0" borderId="26" xfId="0" applyFont="1" applyBorder="1"/>
    <xf numFmtId="0" fontId="33" fillId="2" borderId="20" xfId="0" applyFont="1" applyFill="1" applyBorder="1" applyAlignment="1">
      <alignment horizontal="center" vertical="center" wrapText="1"/>
    </xf>
    <xf numFmtId="0" fontId="38" fillId="2" borderId="29" xfId="2" applyFont="1" applyFill="1" applyBorder="1" applyAlignment="1">
      <alignment horizontal="center" vertical="center"/>
    </xf>
    <xf numFmtId="0" fontId="38" fillId="2" borderId="26" xfId="2" applyFont="1" applyFill="1" applyBorder="1" applyAlignment="1">
      <alignment horizontal="center" vertical="center"/>
    </xf>
    <xf numFmtId="3" fontId="27" fillId="2" borderId="29" xfId="0" applyNumberFormat="1" applyFont="1" applyFill="1" applyBorder="1" applyAlignment="1">
      <alignment horizontal="center" vertical="center"/>
    </xf>
    <xf numFmtId="3" fontId="27" fillId="2" borderId="26" xfId="0" applyNumberFormat="1" applyFont="1" applyFill="1" applyBorder="1" applyAlignment="1">
      <alignment horizontal="center" vertical="center"/>
    </xf>
    <xf numFmtId="3" fontId="35" fillId="2" borderId="49" xfId="0" applyNumberFormat="1" applyFont="1" applyFill="1" applyBorder="1" applyAlignment="1">
      <alignment horizontal="center" vertical="center"/>
    </xf>
    <xf numFmtId="3" fontId="35" fillId="2" borderId="37" xfId="0" applyNumberFormat="1" applyFont="1" applyFill="1" applyBorder="1" applyAlignment="1">
      <alignment horizontal="center" vertical="center"/>
    </xf>
    <xf numFmtId="3" fontId="27" fillId="2" borderId="18" xfId="0" applyNumberFormat="1" applyFont="1" applyFill="1" applyBorder="1" applyAlignment="1">
      <alignment horizontal="center" vertical="center"/>
    </xf>
    <xf numFmtId="3" fontId="27" fillId="2" borderId="38" xfId="0" applyNumberFormat="1" applyFont="1" applyFill="1" applyBorder="1" applyAlignment="1">
      <alignment horizontal="center" vertical="center"/>
    </xf>
    <xf numFmtId="3" fontId="22" fillId="2" borderId="18" xfId="0" applyNumberFormat="1" applyFont="1" applyFill="1" applyBorder="1" applyAlignment="1">
      <alignment horizontal="center" vertical="center"/>
    </xf>
    <xf numFmtId="3" fontId="22" fillId="2" borderId="38" xfId="0" applyNumberFormat="1" applyFont="1" applyFill="1" applyBorder="1" applyAlignment="1">
      <alignment horizontal="center" vertical="center"/>
    </xf>
    <xf numFmtId="3" fontId="36" fillId="2" borderId="18" xfId="0" applyNumberFormat="1" applyFont="1" applyFill="1" applyBorder="1" applyAlignment="1">
      <alignment horizontal="center" vertical="center"/>
    </xf>
    <xf numFmtId="3" fontId="36" fillId="2" borderId="38" xfId="0" applyNumberFormat="1" applyFont="1" applyFill="1" applyBorder="1" applyAlignment="1">
      <alignment horizontal="center" vertical="center"/>
    </xf>
    <xf numFmtId="3" fontId="37" fillId="2" borderId="18" xfId="0" applyNumberFormat="1" applyFont="1" applyFill="1" applyBorder="1" applyAlignment="1">
      <alignment horizontal="center" vertical="center"/>
    </xf>
    <xf numFmtId="3" fontId="37" fillId="2" borderId="38" xfId="0" applyNumberFormat="1" applyFont="1" applyFill="1" applyBorder="1" applyAlignment="1">
      <alignment horizontal="center" vertical="center"/>
    </xf>
    <xf numFmtId="3" fontId="22" fillId="2" borderId="24" xfId="0" applyNumberFormat="1" applyFont="1" applyFill="1" applyBorder="1" applyAlignment="1">
      <alignment horizontal="center" vertical="center"/>
    </xf>
    <xf numFmtId="3" fontId="22" fillId="2" borderId="44" xfId="0" applyNumberFormat="1" applyFont="1" applyFill="1" applyBorder="1" applyAlignment="1">
      <alignment horizontal="center" vertical="center"/>
    </xf>
    <xf numFmtId="165" fontId="22" fillId="4" borderId="20" xfId="1" applyNumberFormat="1" applyFont="1" applyFill="1" applyBorder="1" applyAlignment="1">
      <alignment vertical="center"/>
    </xf>
  </cellXfs>
  <cellStyles count="3">
    <cellStyle name="měny" xfId="1" builtinId="4"/>
    <cellStyle name="normální" xfId="0" builtinId="0"/>
    <cellStyle name="Správně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282"/>
  <sheetViews>
    <sheetView tabSelected="1" view="pageLayout" topLeftCell="K2" zoomScaleNormal="110" workbookViewId="0">
      <selection activeCell="P216" sqref="P216"/>
    </sheetView>
  </sheetViews>
  <sheetFormatPr defaultColWidth="9.109375" defaultRowHeight="18"/>
  <cols>
    <col min="1" max="1" width="18.5546875" style="12" hidden="1" customWidth="1"/>
    <col min="2" max="2" width="24.109375" style="278" customWidth="1"/>
    <col min="3" max="3" width="21.5546875" style="11" hidden="1" customWidth="1"/>
    <col min="4" max="4" width="4.88671875" style="11" hidden="1" customWidth="1"/>
    <col min="5" max="5" width="5.44140625" style="11" hidden="1" customWidth="1"/>
    <col min="6" max="6" width="14.44140625" style="278" customWidth="1"/>
    <col min="7" max="7" width="14.88671875" style="278" customWidth="1"/>
    <col min="8" max="8" width="3" style="12" hidden="1" customWidth="1"/>
    <col min="9" max="9" width="14.88671875" style="257" customWidth="1"/>
    <col min="10" max="10" width="14.109375" style="257" customWidth="1"/>
    <col min="11" max="11" width="14.33203125" style="257" customWidth="1"/>
    <col min="12" max="12" width="15.44140625" style="279" customWidth="1"/>
    <col min="13" max="13" width="11.109375" style="23" hidden="1" customWidth="1"/>
    <col min="14" max="14" width="13.33203125" style="259" customWidth="1"/>
    <col min="15" max="15" width="14.33203125" style="259" customWidth="1"/>
    <col min="16" max="16" width="12.5546875" style="258" customWidth="1"/>
    <col min="17" max="17" width="14.6640625" style="260" customWidth="1"/>
    <col min="18" max="18" width="14.33203125" style="258" customWidth="1"/>
    <col min="19" max="19" width="15.44140625" style="261" customWidth="1"/>
    <col min="20" max="20" width="16.6640625" style="258" customWidth="1"/>
    <col min="21" max="21" width="17.109375" style="262" customWidth="1"/>
    <col min="22" max="22" width="16.5546875" style="12" bestFit="1" customWidth="1"/>
    <col min="23" max="16384" width="9.109375" style="12"/>
  </cols>
  <sheetData>
    <row r="1" spans="1:22" ht="14.1" hidden="1" customHeight="1">
      <c r="A1" s="1"/>
      <c r="B1" s="9"/>
      <c r="C1" s="10"/>
      <c r="F1" s="72"/>
      <c r="G1" s="32"/>
      <c r="H1" s="33"/>
      <c r="I1" s="33" t="s">
        <v>128</v>
      </c>
      <c r="J1" s="33"/>
      <c r="K1" s="34"/>
      <c r="L1" s="23"/>
      <c r="N1" s="23"/>
      <c r="O1" s="23"/>
      <c r="P1" s="23"/>
      <c r="Q1" s="23"/>
      <c r="R1" s="23"/>
      <c r="S1" s="23"/>
      <c r="T1" s="23"/>
      <c r="U1" s="23"/>
    </row>
    <row r="2" spans="1:22" ht="14.1" customHeight="1" thickBot="1">
      <c r="A2" s="1"/>
      <c r="B2" s="253"/>
      <c r="C2" s="10"/>
      <c r="F2" s="77"/>
      <c r="G2" s="255"/>
      <c r="H2" s="38"/>
      <c r="I2" s="77"/>
      <c r="J2" s="77"/>
      <c r="L2" s="258"/>
      <c r="N2" s="258"/>
      <c r="O2" s="258"/>
      <c r="Q2" s="258"/>
      <c r="S2" s="404"/>
      <c r="T2" s="404"/>
      <c r="U2" s="404"/>
    </row>
    <row r="3" spans="1:22" ht="22.5" customHeight="1" thickBot="1">
      <c r="A3" s="1"/>
      <c r="B3" s="254"/>
      <c r="C3" s="10"/>
      <c r="F3" s="256"/>
      <c r="G3" s="255"/>
      <c r="H3" s="38"/>
      <c r="I3" s="79"/>
      <c r="J3" s="77"/>
      <c r="K3" s="77"/>
      <c r="L3" s="78"/>
    </row>
    <row r="4" spans="1:22" ht="16.5" hidden="1" customHeight="1" thickBot="1">
      <c r="A4" s="1"/>
      <c r="B4" s="73"/>
      <c r="C4" s="10"/>
      <c r="F4" s="74"/>
      <c r="G4" s="75"/>
      <c r="H4" s="38"/>
      <c r="I4" s="79"/>
      <c r="J4" s="77"/>
      <c r="K4" s="77"/>
      <c r="L4" s="78"/>
      <c r="N4" s="40"/>
      <c r="O4" s="40"/>
      <c r="P4" s="23"/>
      <c r="Q4" s="44"/>
      <c r="R4" s="23"/>
      <c r="S4" s="46"/>
      <c r="T4" s="23"/>
      <c r="U4" s="49"/>
    </row>
    <row r="5" spans="1:22" ht="38.25" customHeight="1" thickBot="1">
      <c r="A5" s="1"/>
      <c r="B5" s="102" t="s">
        <v>176</v>
      </c>
      <c r="F5" s="471" t="s">
        <v>211</v>
      </c>
      <c r="G5" s="473">
        <v>69478.2</v>
      </c>
      <c r="H5" s="474">
        <v>59645.32</v>
      </c>
      <c r="I5" s="475">
        <f>10000+2200</f>
        <v>12200</v>
      </c>
      <c r="J5" s="476">
        <v>16000</v>
      </c>
      <c r="K5" s="477">
        <v>14250</v>
      </c>
      <c r="L5" s="405" t="s">
        <v>210</v>
      </c>
      <c r="M5" s="406"/>
      <c r="N5" s="407"/>
      <c r="O5" s="408"/>
      <c r="P5" s="408"/>
      <c r="Q5" s="408"/>
      <c r="R5" s="408"/>
      <c r="S5" s="408"/>
      <c r="T5" s="408"/>
      <c r="U5" s="409"/>
    </row>
    <row r="6" spans="1:22" ht="39" customHeight="1" thickBot="1">
      <c r="A6" s="1"/>
      <c r="B6" s="103" t="s">
        <v>177</v>
      </c>
      <c r="F6" s="472"/>
      <c r="G6" s="473"/>
      <c r="H6" s="474"/>
      <c r="I6" s="475"/>
      <c r="J6" s="476"/>
      <c r="K6" s="477"/>
      <c r="L6" s="410"/>
      <c r="M6" s="406"/>
      <c r="N6" s="411"/>
      <c r="O6" s="412"/>
      <c r="P6" s="412"/>
      <c r="Q6" s="412"/>
      <c r="R6" s="412"/>
      <c r="S6" s="412"/>
      <c r="T6" s="412"/>
      <c r="U6" s="410"/>
      <c r="V6" s="35"/>
    </row>
    <row r="7" spans="1:22" ht="21" customHeight="1" thickBot="1">
      <c r="B7" s="104" t="s">
        <v>155</v>
      </c>
      <c r="F7" s="107">
        <v>33</v>
      </c>
      <c r="G7" s="364">
        <v>27</v>
      </c>
      <c r="H7" s="71">
        <f>SUBTOTAL(9,H12:H215)</f>
        <v>0</v>
      </c>
      <c r="I7" s="368">
        <v>41</v>
      </c>
      <c r="J7" s="115">
        <v>39</v>
      </c>
      <c r="K7" s="295">
        <v>104</v>
      </c>
      <c r="L7" s="372"/>
      <c r="M7" s="91"/>
      <c r="N7" s="282"/>
      <c r="O7" s="267"/>
      <c r="P7" s="268"/>
      <c r="Q7" s="269"/>
      <c r="R7" s="268"/>
      <c r="S7" s="270"/>
      <c r="T7" s="268"/>
      <c r="U7" s="271"/>
    </row>
    <row r="8" spans="1:22" ht="21" customHeight="1" thickBot="1">
      <c r="B8" s="105" t="s">
        <v>198</v>
      </c>
      <c r="F8" s="109"/>
      <c r="G8" s="365">
        <v>69478.2</v>
      </c>
      <c r="H8" s="71"/>
      <c r="I8" s="369">
        <f>8978.2+2200</f>
        <v>11178.2</v>
      </c>
      <c r="J8" s="119">
        <v>11637.78</v>
      </c>
      <c r="K8" s="296">
        <f>8906.81</f>
        <v>8906.81</v>
      </c>
      <c r="L8" s="373"/>
      <c r="M8" s="39"/>
      <c r="N8" s="283"/>
      <c r="O8" s="137"/>
      <c r="P8" s="138"/>
      <c r="Q8" s="139"/>
      <c r="R8" s="138"/>
      <c r="S8" s="140"/>
      <c r="T8" s="138"/>
      <c r="U8" s="141"/>
    </row>
    <row r="9" spans="1:22" ht="21" customHeight="1" thickBot="1">
      <c r="B9" s="105" t="s">
        <v>156</v>
      </c>
      <c r="F9" s="109">
        <v>0</v>
      </c>
      <c r="G9" s="366">
        <v>9</v>
      </c>
      <c r="H9" s="71"/>
      <c r="I9" s="142">
        <v>4</v>
      </c>
      <c r="J9" s="123">
        <v>3</v>
      </c>
      <c r="K9" s="297">
        <v>7</v>
      </c>
      <c r="L9" s="373"/>
      <c r="M9" s="39"/>
      <c r="N9" s="283"/>
      <c r="O9" s="142"/>
      <c r="P9" s="138"/>
      <c r="Q9" s="139"/>
      <c r="R9" s="138"/>
      <c r="S9" s="140"/>
      <c r="T9" s="138"/>
      <c r="U9" s="141"/>
    </row>
    <row r="10" spans="1:22" ht="21" customHeight="1" thickBot="1">
      <c r="B10" s="105" t="s">
        <v>198</v>
      </c>
      <c r="F10" s="109"/>
      <c r="G10" s="365">
        <v>70174</v>
      </c>
      <c r="H10" s="71"/>
      <c r="I10" s="369">
        <f>8950+2200</f>
        <v>11150</v>
      </c>
      <c r="J10" s="119">
        <v>11637.78</v>
      </c>
      <c r="K10" s="296">
        <v>9753.81</v>
      </c>
      <c r="L10" s="373"/>
      <c r="M10" s="39"/>
      <c r="N10" s="283"/>
      <c r="O10" s="142"/>
      <c r="P10" s="138"/>
      <c r="Q10" s="139"/>
      <c r="R10" s="138"/>
      <c r="S10" s="140"/>
      <c r="T10" s="138"/>
      <c r="U10" s="141"/>
    </row>
    <row r="11" spans="1:22" ht="21" customHeight="1" thickBot="1">
      <c r="B11" s="106" t="s">
        <v>157</v>
      </c>
      <c r="F11" s="112">
        <v>33</v>
      </c>
      <c r="G11" s="367">
        <v>36</v>
      </c>
      <c r="H11" s="71"/>
      <c r="I11" s="370">
        <v>45</v>
      </c>
      <c r="J11" s="126">
        <v>42</v>
      </c>
      <c r="K11" s="298">
        <v>111</v>
      </c>
      <c r="L11" s="374"/>
      <c r="M11" s="39"/>
      <c r="N11" s="284"/>
      <c r="O11" s="228"/>
      <c r="P11" s="272"/>
      <c r="Q11" s="273"/>
      <c r="R11" s="272"/>
      <c r="S11" s="274"/>
      <c r="T11" s="272"/>
      <c r="U11" s="275"/>
    </row>
    <row r="12" spans="1:22" s="11" customFormat="1" ht="37.5" customHeight="1" thickBot="1">
      <c r="A12" s="443" t="s">
        <v>119</v>
      </c>
      <c r="B12" s="465" t="s">
        <v>209</v>
      </c>
      <c r="C12" s="467" t="s">
        <v>114</v>
      </c>
      <c r="D12" s="421" t="s">
        <v>0</v>
      </c>
      <c r="E12" s="469" t="s">
        <v>1</v>
      </c>
      <c r="F12" s="470" t="s">
        <v>164</v>
      </c>
      <c r="G12" s="491" t="s">
        <v>162</v>
      </c>
      <c r="H12" s="492" t="s">
        <v>138</v>
      </c>
      <c r="I12" s="428" t="s">
        <v>166</v>
      </c>
      <c r="J12" s="462" t="s">
        <v>163</v>
      </c>
      <c r="K12" s="463" t="s">
        <v>165</v>
      </c>
      <c r="L12" s="433" t="s">
        <v>148</v>
      </c>
      <c r="M12" s="478" t="s">
        <v>149</v>
      </c>
      <c r="N12" s="435" t="s">
        <v>195</v>
      </c>
      <c r="O12" s="436"/>
      <c r="P12" s="151" t="s">
        <v>194</v>
      </c>
      <c r="Q12" s="437" t="s">
        <v>196</v>
      </c>
      <c r="R12" s="438"/>
      <c r="S12" s="439" t="s">
        <v>197</v>
      </c>
      <c r="T12" s="484"/>
      <c r="U12" s="442" t="s">
        <v>153</v>
      </c>
    </row>
    <row r="13" spans="1:22" s="11" customFormat="1" ht="46.5" customHeight="1" thickBot="1">
      <c r="A13" s="444"/>
      <c r="B13" s="466"/>
      <c r="C13" s="468"/>
      <c r="D13" s="421"/>
      <c r="E13" s="469"/>
      <c r="F13" s="470"/>
      <c r="G13" s="491"/>
      <c r="H13" s="492"/>
      <c r="I13" s="428"/>
      <c r="J13" s="462"/>
      <c r="K13" s="463"/>
      <c r="L13" s="464"/>
      <c r="M13" s="479"/>
      <c r="N13" s="152" t="s">
        <v>159</v>
      </c>
      <c r="O13" s="153" t="s">
        <v>160</v>
      </c>
      <c r="P13" s="152" t="s">
        <v>159</v>
      </c>
      <c r="Q13" s="154" t="s">
        <v>159</v>
      </c>
      <c r="R13" s="155" t="s">
        <v>158</v>
      </c>
      <c r="S13" s="156" t="s">
        <v>159</v>
      </c>
      <c r="T13" s="157" t="s">
        <v>158</v>
      </c>
      <c r="U13" s="442"/>
    </row>
    <row r="14" spans="1:22" s="11" customFormat="1" ht="8.25" customHeight="1" thickBot="1">
      <c r="A14" s="93"/>
      <c r="B14" s="263"/>
      <c r="C14" s="68"/>
      <c r="D14" s="20"/>
      <c r="E14" s="81"/>
      <c r="F14" s="265"/>
      <c r="G14" s="312"/>
      <c r="H14" s="21"/>
      <c r="I14" s="316"/>
      <c r="J14" s="266"/>
      <c r="K14" s="266"/>
      <c r="L14" s="317"/>
      <c r="M14" s="24"/>
      <c r="N14" s="322"/>
      <c r="O14" s="323"/>
      <c r="P14" s="324"/>
      <c r="Q14" s="325"/>
      <c r="R14" s="324"/>
      <c r="S14" s="326"/>
      <c r="T14" s="327"/>
      <c r="U14" s="276"/>
    </row>
    <row r="15" spans="1:22" s="11" customFormat="1" ht="15" customHeight="1" thickBot="1">
      <c r="A15" s="93"/>
      <c r="B15" s="264" t="s">
        <v>168</v>
      </c>
      <c r="C15" s="68"/>
      <c r="D15" s="20"/>
      <c r="E15" s="81"/>
      <c r="F15" s="280"/>
      <c r="G15" s="485"/>
      <c r="H15" s="486"/>
      <c r="I15" s="487"/>
      <c r="J15" s="488"/>
      <c r="K15" s="488"/>
      <c r="L15" s="485"/>
      <c r="M15" s="486"/>
      <c r="N15" s="487"/>
      <c r="O15" s="488"/>
      <c r="P15" s="488"/>
      <c r="Q15" s="488"/>
      <c r="R15" s="488"/>
      <c r="S15" s="488"/>
      <c r="T15" s="488"/>
      <c r="U15" s="485"/>
    </row>
    <row r="16" spans="1:22" ht="21" customHeight="1" thickBot="1">
      <c r="A16" s="5" t="s">
        <v>2</v>
      </c>
      <c r="B16" s="158" t="s">
        <v>178</v>
      </c>
      <c r="C16" s="63" t="s">
        <v>5</v>
      </c>
      <c r="D16" s="14">
        <v>1</v>
      </c>
      <c r="E16" s="53" t="s">
        <v>4</v>
      </c>
      <c r="F16" s="162">
        <v>0</v>
      </c>
      <c r="G16" s="371">
        <v>1</v>
      </c>
      <c r="H16" s="57">
        <v>0</v>
      </c>
      <c r="I16" s="169">
        <v>0</v>
      </c>
      <c r="J16" s="169">
        <v>0</v>
      </c>
      <c r="K16" s="299">
        <v>0</v>
      </c>
      <c r="L16" s="375">
        <f>G16*G8</f>
        <v>69478.2</v>
      </c>
      <c r="M16" s="58">
        <f>$H$5*H16</f>
        <v>0</v>
      </c>
      <c r="N16" s="173">
        <v>0</v>
      </c>
      <c r="O16" s="174">
        <f>$I$5*I16</f>
        <v>0</v>
      </c>
      <c r="P16" s="173">
        <v>0</v>
      </c>
      <c r="Q16" s="175">
        <v>0</v>
      </c>
      <c r="R16" s="176">
        <f t="shared" ref="R16:R22" si="0">$J$5*J16</f>
        <v>0</v>
      </c>
      <c r="S16" s="177">
        <v>0</v>
      </c>
      <c r="T16" s="178">
        <f t="shared" ref="T16:T22" si="1">$K$5*K16</f>
        <v>0</v>
      </c>
      <c r="U16" s="328">
        <f>L16+N16+P16+Q16+S16</f>
        <v>69478.2</v>
      </c>
    </row>
    <row r="17" spans="1:22" ht="21" customHeight="1" thickBot="1">
      <c r="A17" s="6"/>
      <c r="B17" s="159" t="s">
        <v>179</v>
      </c>
      <c r="C17" s="62" t="s">
        <v>9</v>
      </c>
      <c r="D17" s="4">
        <v>2</v>
      </c>
      <c r="E17" s="54" t="s">
        <v>4</v>
      </c>
      <c r="F17" s="313">
        <v>0</v>
      </c>
      <c r="G17" s="165">
        <v>1</v>
      </c>
      <c r="H17" s="57">
        <v>0</v>
      </c>
      <c r="I17" s="142">
        <v>1</v>
      </c>
      <c r="J17" s="166">
        <v>0</v>
      </c>
      <c r="K17" s="300">
        <v>0</v>
      </c>
      <c r="L17" s="376">
        <f>G17*G8</f>
        <v>69478.2</v>
      </c>
      <c r="M17" s="58">
        <f>$H$5*H17</f>
        <v>0</v>
      </c>
      <c r="N17" s="180">
        <v>8978.2000000000007</v>
      </c>
      <c r="O17" s="181">
        <f>$I$5*I17</f>
        <v>12200</v>
      </c>
      <c r="P17" s="180">
        <v>2200</v>
      </c>
      <c r="Q17" s="182">
        <v>0</v>
      </c>
      <c r="R17" s="183">
        <f t="shared" si="0"/>
        <v>0</v>
      </c>
      <c r="S17" s="184">
        <v>0</v>
      </c>
      <c r="T17" s="185">
        <f t="shared" si="1"/>
        <v>0</v>
      </c>
      <c r="U17" s="328">
        <f>L17+N17+P17+Q17+S17</f>
        <v>80656.399999999994</v>
      </c>
      <c r="V17" s="89"/>
    </row>
    <row r="18" spans="1:22" ht="21" customHeight="1" thickBot="1">
      <c r="A18" s="6"/>
      <c r="B18" s="160" t="s">
        <v>13</v>
      </c>
      <c r="C18" s="62" t="s">
        <v>13</v>
      </c>
      <c r="D18" s="4">
        <v>1</v>
      </c>
      <c r="E18" s="54" t="s">
        <v>12</v>
      </c>
      <c r="F18" s="313">
        <v>0</v>
      </c>
      <c r="G18" s="166">
        <v>0</v>
      </c>
      <c r="H18" s="57">
        <v>0</v>
      </c>
      <c r="I18" s="142">
        <v>1</v>
      </c>
      <c r="J18" s="166">
        <v>0</v>
      </c>
      <c r="K18" s="300">
        <v>0</v>
      </c>
      <c r="L18" s="376">
        <f>$G$5*G18</f>
        <v>0</v>
      </c>
      <c r="M18" s="58">
        <f>$H$5*H18</f>
        <v>0</v>
      </c>
      <c r="N18" s="180">
        <v>8978.2000000000007</v>
      </c>
      <c r="O18" s="181">
        <f>$I$5*I18</f>
        <v>12200</v>
      </c>
      <c r="P18" s="180">
        <v>2200</v>
      </c>
      <c r="Q18" s="182">
        <v>0</v>
      </c>
      <c r="R18" s="183">
        <f t="shared" si="0"/>
        <v>0</v>
      </c>
      <c r="S18" s="184">
        <v>0</v>
      </c>
      <c r="T18" s="185">
        <f t="shared" si="1"/>
        <v>0</v>
      </c>
      <c r="U18" s="328">
        <f t="shared" ref="U18" si="2">L18+N18+P18+Q18+S18</f>
        <v>11178.2</v>
      </c>
    </row>
    <row r="19" spans="1:22" ht="21" customHeight="1" thickBot="1">
      <c r="A19" s="6"/>
      <c r="B19" s="160" t="s">
        <v>3</v>
      </c>
      <c r="C19" s="62" t="s">
        <v>3</v>
      </c>
      <c r="D19" s="4">
        <v>2</v>
      </c>
      <c r="E19" s="54" t="s">
        <v>12</v>
      </c>
      <c r="F19" s="313">
        <v>0</v>
      </c>
      <c r="G19" s="165">
        <v>1</v>
      </c>
      <c r="H19" s="57">
        <v>0</v>
      </c>
      <c r="I19" s="166">
        <v>0</v>
      </c>
      <c r="J19" s="166">
        <v>0</v>
      </c>
      <c r="K19" s="300">
        <v>0</v>
      </c>
      <c r="L19" s="376">
        <f>G19*G8</f>
        <v>69478.2</v>
      </c>
      <c r="M19" s="58">
        <f>$H$5*H19</f>
        <v>0</v>
      </c>
      <c r="N19" s="180">
        <v>0</v>
      </c>
      <c r="O19" s="181">
        <f>$I$5*I19</f>
        <v>0</v>
      </c>
      <c r="P19" s="180">
        <v>0</v>
      </c>
      <c r="Q19" s="182">
        <v>0</v>
      </c>
      <c r="R19" s="183">
        <f t="shared" si="0"/>
        <v>0</v>
      </c>
      <c r="S19" s="184">
        <v>0</v>
      </c>
      <c r="T19" s="185">
        <f t="shared" si="1"/>
        <v>0</v>
      </c>
      <c r="U19" s="419">
        <f>L19+L20</f>
        <v>139652.20000000001</v>
      </c>
    </row>
    <row r="20" spans="1:22" ht="24.75" customHeight="1" thickBot="1">
      <c r="A20" s="6"/>
      <c r="B20" s="161" t="s">
        <v>199</v>
      </c>
      <c r="C20" s="62"/>
      <c r="D20" s="4"/>
      <c r="E20" s="54"/>
      <c r="F20" s="313">
        <v>0</v>
      </c>
      <c r="G20" s="165">
        <v>1</v>
      </c>
      <c r="H20" s="57"/>
      <c r="I20" s="166">
        <v>0</v>
      </c>
      <c r="J20" s="166">
        <v>0</v>
      </c>
      <c r="K20" s="300">
        <v>0</v>
      </c>
      <c r="L20" s="376">
        <f>G20*G10</f>
        <v>70174</v>
      </c>
      <c r="M20" s="58"/>
      <c r="N20" s="180">
        <v>0</v>
      </c>
      <c r="O20" s="181">
        <v>0</v>
      </c>
      <c r="P20" s="180">
        <v>0</v>
      </c>
      <c r="Q20" s="182">
        <v>0</v>
      </c>
      <c r="R20" s="183">
        <f t="shared" si="0"/>
        <v>0</v>
      </c>
      <c r="S20" s="184">
        <v>0</v>
      </c>
      <c r="T20" s="185">
        <f t="shared" si="1"/>
        <v>0</v>
      </c>
      <c r="U20" s="420"/>
    </row>
    <row r="21" spans="1:22" ht="21" customHeight="1" thickBot="1">
      <c r="A21" s="6"/>
      <c r="B21" s="160" t="s">
        <v>14</v>
      </c>
      <c r="C21" s="62" t="s">
        <v>14</v>
      </c>
      <c r="D21" s="4">
        <v>3</v>
      </c>
      <c r="E21" s="54" t="s">
        <v>12</v>
      </c>
      <c r="F21" s="313">
        <v>0</v>
      </c>
      <c r="G21" s="166">
        <v>0</v>
      </c>
      <c r="H21" s="57">
        <v>0</v>
      </c>
      <c r="I21" s="142">
        <v>1</v>
      </c>
      <c r="J21" s="166">
        <v>0</v>
      </c>
      <c r="K21" s="300">
        <v>0</v>
      </c>
      <c r="L21" s="376">
        <f>$G$5*G21</f>
        <v>0</v>
      </c>
      <c r="M21" s="58">
        <f>$H$5*H21</f>
        <v>0</v>
      </c>
      <c r="N21" s="180">
        <v>8978.2000000000007</v>
      </c>
      <c r="O21" s="181">
        <f>$I$5*I21</f>
        <v>12200</v>
      </c>
      <c r="P21" s="180">
        <v>2200</v>
      </c>
      <c r="Q21" s="182">
        <v>0</v>
      </c>
      <c r="R21" s="183">
        <f t="shared" si="0"/>
        <v>0</v>
      </c>
      <c r="S21" s="184">
        <v>0</v>
      </c>
      <c r="T21" s="185">
        <f t="shared" si="1"/>
        <v>0</v>
      </c>
      <c r="U21" s="329">
        <f>L21+N21+P21+Q21+S21</f>
        <v>11178.2</v>
      </c>
    </row>
    <row r="22" spans="1:22" ht="21" customHeight="1" thickBot="1">
      <c r="A22" s="6"/>
      <c r="B22" s="160" t="s">
        <v>15</v>
      </c>
      <c r="C22" s="62" t="s">
        <v>15</v>
      </c>
      <c r="D22" s="4">
        <v>4</v>
      </c>
      <c r="E22" s="54" t="s">
        <v>12</v>
      </c>
      <c r="F22" s="338">
        <v>1</v>
      </c>
      <c r="G22" s="166">
        <v>0</v>
      </c>
      <c r="H22" s="57">
        <v>0</v>
      </c>
      <c r="I22" s="142">
        <v>1</v>
      </c>
      <c r="J22" s="166">
        <v>0</v>
      </c>
      <c r="K22" s="300">
        <v>0</v>
      </c>
      <c r="L22" s="376">
        <f>$G$5*G22</f>
        <v>0</v>
      </c>
      <c r="M22" s="58">
        <f>$H$5*H22</f>
        <v>0</v>
      </c>
      <c r="N22" s="180">
        <v>8978.2000000000007</v>
      </c>
      <c r="O22" s="181">
        <f>$I$5*I22</f>
        <v>12200</v>
      </c>
      <c r="P22" s="180">
        <v>2200</v>
      </c>
      <c r="Q22" s="182">
        <v>0</v>
      </c>
      <c r="R22" s="183">
        <f t="shared" si="0"/>
        <v>0</v>
      </c>
      <c r="S22" s="184">
        <v>0</v>
      </c>
      <c r="T22" s="185">
        <f t="shared" si="1"/>
        <v>0</v>
      </c>
      <c r="U22" s="329">
        <f>L22+N22+P22+Q22+S22</f>
        <v>11178.2</v>
      </c>
    </row>
    <row r="23" spans="1:22" ht="21" hidden="1" customHeight="1" thickBot="1">
      <c r="A23" s="6" t="s">
        <v>6</v>
      </c>
      <c r="B23" s="18" t="s">
        <v>129</v>
      </c>
      <c r="F23" s="28"/>
      <c r="G23" s="11"/>
      <c r="H23" s="11"/>
      <c r="I23" s="11"/>
      <c r="J23" s="11"/>
      <c r="K23" s="11"/>
      <c r="L23" s="23"/>
      <c r="N23" s="23"/>
      <c r="O23" s="23"/>
      <c r="P23" s="23"/>
      <c r="Q23" s="23"/>
      <c r="R23" s="23"/>
      <c r="S23" s="23"/>
      <c r="T23" s="23"/>
      <c r="U23" s="23"/>
    </row>
    <row r="24" spans="1:22" s="11" customFormat="1" ht="21" hidden="1" customHeight="1" thickBot="1">
      <c r="A24" s="443" t="s">
        <v>119</v>
      </c>
      <c r="B24" s="421" t="s">
        <v>137</v>
      </c>
      <c r="C24" s="421" t="s">
        <v>114</v>
      </c>
      <c r="D24" s="421" t="s">
        <v>0</v>
      </c>
      <c r="E24" s="421" t="s">
        <v>1</v>
      </c>
      <c r="F24" s="424" t="s">
        <v>154</v>
      </c>
      <c r="G24" s="424" t="s">
        <v>139</v>
      </c>
      <c r="H24" s="424" t="s">
        <v>138</v>
      </c>
      <c r="I24" s="424" t="s">
        <v>140</v>
      </c>
      <c r="J24" s="415" t="s">
        <v>145</v>
      </c>
      <c r="K24" s="415" t="s">
        <v>146</v>
      </c>
      <c r="L24" s="417" t="s">
        <v>148</v>
      </c>
      <c r="M24" s="417" t="s">
        <v>149</v>
      </c>
      <c r="N24" s="92"/>
      <c r="O24" s="417" t="s">
        <v>150</v>
      </c>
      <c r="P24" s="92"/>
      <c r="Q24" s="92"/>
      <c r="R24" s="413" t="s">
        <v>151</v>
      </c>
      <c r="S24" s="96"/>
      <c r="T24" s="413" t="s">
        <v>152</v>
      </c>
      <c r="U24" s="413" t="s">
        <v>153</v>
      </c>
    </row>
    <row r="25" spans="1:22" s="11" customFormat="1" ht="21" hidden="1" customHeight="1" thickBot="1">
      <c r="A25" s="444"/>
      <c r="B25" s="422"/>
      <c r="C25" s="423"/>
      <c r="D25" s="421"/>
      <c r="E25" s="421"/>
      <c r="F25" s="425"/>
      <c r="G25" s="425"/>
      <c r="H25" s="424"/>
      <c r="I25" s="425"/>
      <c r="J25" s="416"/>
      <c r="K25" s="416"/>
      <c r="L25" s="418"/>
      <c r="M25" s="417"/>
      <c r="N25" s="95"/>
      <c r="O25" s="418"/>
      <c r="P25" s="95"/>
      <c r="Q25" s="95"/>
      <c r="R25" s="414"/>
      <c r="S25" s="97"/>
      <c r="T25" s="414"/>
      <c r="U25" s="414"/>
    </row>
    <row r="26" spans="1:22" ht="21" customHeight="1" thickBot="1">
      <c r="A26" s="6" t="s">
        <v>10</v>
      </c>
      <c r="B26" s="160" t="s">
        <v>16</v>
      </c>
      <c r="C26" s="63" t="s">
        <v>16</v>
      </c>
      <c r="D26" s="14">
        <v>5</v>
      </c>
      <c r="E26" s="53" t="s">
        <v>12</v>
      </c>
      <c r="F26" s="313">
        <v>0</v>
      </c>
      <c r="G26" s="166">
        <v>0</v>
      </c>
      <c r="H26" s="57">
        <v>0</v>
      </c>
      <c r="I26" s="142">
        <v>1</v>
      </c>
      <c r="J26" s="166">
        <v>0</v>
      </c>
      <c r="K26" s="300">
        <v>0</v>
      </c>
      <c r="L26" s="376">
        <f>$G$5*G26</f>
        <v>0</v>
      </c>
      <c r="M26" s="58">
        <f>$H$5*H26</f>
        <v>0</v>
      </c>
      <c r="N26" s="180">
        <v>8978.2000000000007</v>
      </c>
      <c r="O26" s="181">
        <f>$I$5*I26</f>
        <v>12200</v>
      </c>
      <c r="P26" s="180">
        <v>2200</v>
      </c>
      <c r="Q26" s="182">
        <v>0</v>
      </c>
      <c r="R26" s="183">
        <f>$J$5*J26</f>
        <v>0</v>
      </c>
      <c r="S26" s="184">
        <v>0</v>
      </c>
      <c r="T26" s="185">
        <f>$K$5*K26</f>
        <v>0</v>
      </c>
      <c r="U26" s="329">
        <f t="shared" ref="U26:U29" si="3">L26+N26+P26+Q26+S26</f>
        <v>11178.2</v>
      </c>
    </row>
    <row r="27" spans="1:22" ht="21" customHeight="1" thickBot="1">
      <c r="A27" s="7"/>
      <c r="B27" s="160" t="s">
        <v>17</v>
      </c>
      <c r="C27" s="62" t="s">
        <v>17</v>
      </c>
      <c r="D27" s="4">
        <v>6</v>
      </c>
      <c r="E27" s="54" t="s">
        <v>12</v>
      </c>
      <c r="F27" s="338">
        <v>1</v>
      </c>
      <c r="G27" s="166">
        <v>0</v>
      </c>
      <c r="H27" s="57">
        <v>0</v>
      </c>
      <c r="I27" s="142">
        <v>1</v>
      </c>
      <c r="J27" s="166">
        <v>0</v>
      </c>
      <c r="K27" s="300">
        <v>0</v>
      </c>
      <c r="L27" s="376">
        <f>$G$5*G27</f>
        <v>0</v>
      </c>
      <c r="M27" s="58">
        <f>$H$5*H27</f>
        <v>0</v>
      </c>
      <c r="N27" s="180">
        <v>8978.2000000000007</v>
      </c>
      <c r="O27" s="181">
        <f>$I$5*I27</f>
        <v>12200</v>
      </c>
      <c r="P27" s="180">
        <v>2200</v>
      </c>
      <c r="Q27" s="182">
        <v>0</v>
      </c>
      <c r="R27" s="183">
        <f>$J$5*J27</f>
        <v>0</v>
      </c>
      <c r="S27" s="184">
        <v>0</v>
      </c>
      <c r="T27" s="185">
        <f>$K$5*K27</f>
        <v>0</v>
      </c>
      <c r="U27" s="329">
        <f t="shared" si="3"/>
        <v>11178.2</v>
      </c>
    </row>
    <row r="28" spans="1:22" ht="21" customHeight="1" thickBot="1">
      <c r="A28" s="7"/>
      <c r="B28" s="160" t="s">
        <v>18</v>
      </c>
      <c r="C28" s="62" t="s">
        <v>18</v>
      </c>
      <c r="D28" s="4">
        <v>7</v>
      </c>
      <c r="E28" s="54" t="s">
        <v>12</v>
      </c>
      <c r="F28" s="313">
        <v>0</v>
      </c>
      <c r="G28" s="166">
        <v>0</v>
      </c>
      <c r="H28" s="57">
        <v>0</v>
      </c>
      <c r="I28" s="166">
        <v>0</v>
      </c>
      <c r="J28" s="123">
        <v>2</v>
      </c>
      <c r="K28" s="301">
        <v>2</v>
      </c>
      <c r="L28" s="376">
        <f>$G$5*G28</f>
        <v>0</v>
      </c>
      <c r="M28" s="58">
        <f>$H$5*H28</f>
        <v>0</v>
      </c>
      <c r="N28" s="180">
        <v>0</v>
      </c>
      <c r="O28" s="181">
        <f>$I$5*I28</f>
        <v>0</v>
      </c>
      <c r="P28" s="180">
        <v>0</v>
      </c>
      <c r="Q28" s="182">
        <f>J28*11637.8</f>
        <v>23275.599999999999</v>
      </c>
      <c r="R28" s="183">
        <f>$J$5*J28</f>
        <v>32000</v>
      </c>
      <c r="S28" s="184">
        <f>K28*K8</f>
        <v>17813.62</v>
      </c>
      <c r="T28" s="185">
        <f>K28*K5</f>
        <v>28500</v>
      </c>
      <c r="U28" s="329">
        <f t="shared" si="3"/>
        <v>41089.22</v>
      </c>
      <c r="V28" s="89"/>
    </row>
    <row r="29" spans="1:22" ht="21" customHeight="1" thickBot="1">
      <c r="A29" s="7"/>
      <c r="B29" s="160" t="s">
        <v>115</v>
      </c>
      <c r="C29" s="62" t="s">
        <v>5</v>
      </c>
      <c r="D29" s="4">
        <v>8</v>
      </c>
      <c r="E29" s="54" t="s">
        <v>12</v>
      </c>
      <c r="F29" s="313">
        <v>0</v>
      </c>
      <c r="G29" s="166">
        <v>0</v>
      </c>
      <c r="H29" s="57">
        <v>0</v>
      </c>
      <c r="I29" s="166">
        <v>0</v>
      </c>
      <c r="J29" s="123">
        <v>2</v>
      </c>
      <c r="K29" s="300">
        <v>0</v>
      </c>
      <c r="L29" s="376">
        <f>$G$5*G29</f>
        <v>0</v>
      </c>
      <c r="M29" s="58">
        <f>$H$5*H29</f>
        <v>0</v>
      </c>
      <c r="N29" s="180">
        <v>0</v>
      </c>
      <c r="O29" s="181">
        <f>$I$5*I29</f>
        <v>0</v>
      </c>
      <c r="P29" s="180">
        <v>0</v>
      </c>
      <c r="Q29" s="182">
        <f>J29*11637.8</f>
        <v>23275.599999999999</v>
      </c>
      <c r="R29" s="183">
        <f>$J$5*J29</f>
        <v>32000</v>
      </c>
      <c r="S29" s="184">
        <v>0</v>
      </c>
      <c r="T29" s="185">
        <f>$K$5*K29</f>
        <v>0</v>
      </c>
      <c r="U29" s="329">
        <f t="shared" si="3"/>
        <v>23275.599999999999</v>
      </c>
    </row>
    <row r="30" spans="1:22" ht="21" customHeight="1" thickBot="1">
      <c r="A30" s="7"/>
      <c r="B30" s="160" t="s">
        <v>7</v>
      </c>
      <c r="C30" s="62" t="s">
        <v>7</v>
      </c>
      <c r="D30" s="4">
        <v>9</v>
      </c>
      <c r="E30" s="54" t="s">
        <v>12</v>
      </c>
      <c r="F30" s="313">
        <v>0</v>
      </c>
      <c r="G30" s="165">
        <v>1</v>
      </c>
      <c r="H30" s="59">
        <v>0</v>
      </c>
      <c r="I30" s="166">
        <v>0</v>
      </c>
      <c r="J30" s="166">
        <v>0</v>
      </c>
      <c r="K30" s="300">
        <v>0</v>
      </c>
      <c r="L30" s="376">
        <f>G30*G8</f>
        <v>69478.2</v>
      </c>
      <c r="M30" s="58">
        <f>$H$5*H30</f>
        <v>0</v>
      </c>
      <c r="N30" s="180">
        <v>0</v>
      </c>
      <c r="O30" s="181">
        <f>$I$5*I30</f>
        <v>0</v>
      </c>
      <c r="P30" s="180">
        <v>0</v>
      </c>
      <c r="Q30" s="182">
        <v>0</v>
      </c>
      <c r="R30" s="183">
        <f>$J$5*J30</f>
        <v>0</v>
      </c>
      <c r="S30" s="184">
        <v>0</v>
      </c>
      <c r="T30" s="185">
        <f>$K$5*K30</f>
        <v>0</v>
      </c>
      <c r="U30" s="419">
        <f>L30+L31</f>
        <v>139652.20000000001</v>
      </c>
    </row>
    <row r="31" spans="1:22" ht="21" customHeight="1" thickBot="1">
      <c r="A31" s="7"/>
      <c r="B31" s="161" t="s">
        <v>200</v>
      </c>
      <c r="C31" s="62"/>
      <c r="D31" s="4"/>
      <c r="E31" s="54"/>
      <c r="F31" s="313">
        <v>0</v>
      </c>
      <c r="G31" s="165">
        <v>1</v>
      </c>
      <c r="H31" s="59"/>
      <c r="I31" s="166">
        <v>0</v>
      </c>
      <c r="J31" s="166">
        <v>0</v>
      </c>
      <c r="K31" s="300">
        <v>0</v>
      </c>
      <c r="L31" s="376">
        <f>G31*G10</f>
        <v>70174</v>
      </c>
      <c r="M31" s="58"/>
      <c r="N31" s="180">
        <v>0</v>
      </c>
      <c r="O31" s="181">
        <v>0</v>
      </c>
      <c r="P31" s="180">
        <v>0</v>
      </c>
      <c r="Q31" s="182">
        <v>0</v>
      </c>
      <c r="R31" s="183">
        <v>0</v>
      </c>
      <c r="S31" s="184">
        <v>0</v>
      </c>
      <c r="T31" s="185">
        <v>0</v>
      </c>
      <c r="U31" s="420"/>
    </row>
    <row r="32" spans="1:22" ht="21" customHeight="1" thickBot="1">
      <c r="A32" s="7"/>
      <c r="B32" s="160" t="s">
        <v>19</v>
      </c>
      <c r="C32" s="62" t="s">
        <v>19</v>
      </c>
      <c r="D32" s="4">
        <v>10</v>
      </c>
      <c r="E32" s="54" t="s">
        <v>12</v>
      </c>
      <c r="F32" s="313">
        <v>0</v>
      </c>
      <c r="G32" s="165">
        <v>1</v>
      </c>
      <c r="H32" s="57">
        <v>0</v>
      </c>
      <c r="I32" s="166">
        <v>0</v>
      </c>
      <c r="J32" s="166">
        <v>0</v>
      </c>
      <c r="K32" s="300">
        <v>0</v>
      </c>
      <c r="L32" s="376">
        <f>G32*G8</f>
        <v>69478.2</v>
      </c>
      <c r="M32" s="58">
        <f>$H$5*H32</f>
        <v>0</v>
      </c>
      <c r="N32" s="180">
        <v>0</v>
      </c>
      <c r="O32" s="181">
        <f>$I$5*I32</f>
        <v>0</v>
      </c>
      <c r="P32" s="180">
        <v>0</v>
      </c>
      <c r="Q32" s="182">
        <v>0</v>
      </c>
      <c r="R32" s="183">
        <f>$J$5*J32</f>
        <v>0</v>
      </c>
      <c r="S32" s="184">
        <v>0</v>
      </c>
      <c r="T32" s="185">
        <f>$K$5*K32</f>
        <v>0</v>
      </c>
      <c r="U32" s="329">
        <f>L32+N32+P32+Q32+S32</f>
        <v>69478.2</v>
      </c>
    </row>
    <row r="33" spans="1:21" ht="21" hidden="1" customHeight="1" thickBot="1">
      <c r="A33" s="7"/>
      <c r="B33" s="18" t="s">
        <v>129</v>
      </c>
      <c r="F33" s="28"/>
      <c r="G33" s="11"/>
      <c r="H33" s="11"/>
      <c r="I33" s="11"/>
      <c r="J33" s="11"/>
      <c r="K33" s="11"/>
      <c r="L33" s="23"/>
      <c r="N33" s="23"/>
      <c r="O33" s="23"/>
      <c r="P33" s="23"/>
      <c r="Q33" s="23"/>
      <c r="R33" s="23"/>
      <c r="S33" s="23"/>
      <c r="T33" s="23"/>
      <c r="U33" s="23"/>
    </row>
    <row r="34" spans="1:21" s="11" customFormat="1" ht="21" hidden="1" customHeight="1" thickBot="1">
      <c r="A34" s="443" t="s">
        <v>119</v>
      </c>
      <c r="B34" s="421" t="s">
        <v>137</v>
      </c>
      <c r="C34" s="421" t="s">
        <v>114</v>
      </c>
      <c r="D34" s="421" t="s">
        <v>0</v>
      </c>
      <c r="E34" s="421" t="s">
        <v>1</v>
      </c>
      <c r="F34" s="424" t="s">
        <v>154</v>
      </c>
      <c r="G34" s="424" t="s">
        <v>139</v>
      </c>
      <c r="H34" s="424" t="s">
        <v>138</v>
      </c>
      <c r="I34" s="424" t="s">
        <v>140</v>
      </c>
      <c r="J34" s="415" t="s">
        <v>145</v>
      </c>
      <c r="K34" s="415" t="s">
        <v>146</v>
      </c>
      <c r="L34" s="417" t="s">
        <v>148</v>
      </c>
      <c r="M34" s="417" t="s">
        <v>149</v>
      </c>
      <c r="N34" s="92"/>
      <c r="O34" s="417" t="s">
        <v>150</v>
      </c>
      <c r="P34" s="92"/>
      <c r="Q34" s="92"/>
      <c r="R34" s="413" t="s">
        <v>151</v>
      </c>
      <c r="S34" s="96"/>
      <c r="T34" s="413" t="s">
        <v>152</v>
      </c>
      <c r="U34" s="413" t="s">
        <v>153</v>
      </c>
    </row>
    <row r="35" spans="1:21" s="11" customFormat="1" ht="21" hidden="1" customHeight="1" thickBot="1">
      <c r="A35" s="444"/>
      <c r="B35" s="422"/>
      <c r="C35" s="423"/>
      <c r="D35" s="421"/>
      <c r="E35" s="421"/>
      <c r="F35" s="425"/>
      <c r="G35" s="425"/>
      <c r="H35" s="424"/>
      <c r="I35" s="425"/>
      <c r="J35" s="416"/>
      <c r="K35" s="416"/>
      <c r="L35" s="418"/>
      <c r="M35" s="417"/>
      <c r="N35" s="95"/>
      <c r="O35" s="418"/>
      <c r="P35" s="95"/>
      <c r="Q35" s="95"/>
      <c r="R35" s="414"/>
      <c r="S35" s="97"/>
      <c r="T35" s="414"/>
      <c r="U35" s="414"/>
    </row>
    <row r="36" spans="1:21" ht="21" customHeight="1" thickBot="1">
      <c r="A36" s="7"/>
      <c r="B36" s="160" t="s">
        <v>8</v>
      </c>
      <c r="C36" s="64" t="s">
        <v>8</v>
      </c>
      <c r="D36" s="2">
        <v>11</v>
      </c>
      <c r="E36" s="55" t="s">
        <v>12</v>
      </c>
      <c r="F36" s="313">
        <v>0</v>
      </c>
      <c r="G36" s="165">
        <v>1</v>
      </c>
      <c r="H36" s="57">
        <v>0</v>
      </c>
      <c r="I36" s="166">
        <v>0</v>
      </c>
      <c r="J36" s="166">
        <v>0</v>
      </c>
      <c r="K36" s="300">
        <v>0</v>
      </c>
      <c r="L36" s="376">
        <f>G36*G8</f>
        <v>69478.2</v>
      </c>
      <c r="M36" s="58">
        <f t="shared" ref="M36:M41" si="4">$H$5*H36</f>
        <v>0</v>
      </c>
      <c r="N36" s="180">
        <v>0</v>
      </c>
      <c r="O36" s="181">
        <f t="shared" ref="O36:O41" si="5">$I$5*I36</f>
        <v>0</v>
      </c>
      <c r="P36" s="180">
        <v>0</v>
      </c>
      <c r="Q36" s="182">
        <v>0</v>
      </c>
      <c r="R36" s="183">
        <f t="shared" ref="R36:R41" si="6">$J$5*J36</f>
        <v>0</v>
      </c>
      <c r="S36" s="184">
        <v>0</v>
      </c>
      <c r="T36" s="185">
        <f t="shared" ref="T36:T41" si="7">$K$5*K36</f>
        <v>0</v>
      </c>
      <c r="U36" s="329">
        <f t="shared" ref="U36:U41" si="8">L36+N36+P36+Q36+S36</f>
        <v>69478.2</v>
      </c>
    </row>
    <row r="37" spans="1:21" ht="21" customHeight="1" thickBot="1">
      <c r="A37" s="7"/>
      <c r="B37" s="160" t="s">
        <v>20</v>
      </c>
      <c r="C37" s="62" t="s">
        <v>20</v>
      </c>
      <c r="D37" s="4">
        <v>12</v>
      </c>
      <c r="E37" s="54" t="s">
        <v>12</v>
      </c>
      <c r="F37" s="338">
        <v>1</v>
      </c>
      <c r="G37" s="166">
        <v>0</v>
      </c>
      <c r="H37" s="57">
        <v>0</v>
      </c>
      <c r="I37" s="166">
        <v>0</v>
      </c>
      <c r="J37" s="166">
        <v>0</v>
      </c>
      <c r="K37" s="301">
        <v>1</v>
      </c>
      <c r="L37" s="376">
        <f>$G$5*G37</f>
        <v>0</v>
      </c>
      <c r="M37" s="58">
        <f t="shared" si="4"/>
        <v>0</v>
      </c>
      <c r="N37" s="180">
        <v>0</v>
      </c>
      <c r="O37" s="181">
        <f t="shared" si="5"/>
        <v>0</v>
      </c>
      <c r="P37" s="180">
        <v>0</v>
      </c>
      <c r="Q37" s="182">
        <v>0</v>
      </c>
      <c r="R37" s="183">
        <f t="shared" si="6"/>
        <v>0</v>
      </c>
      <c r="S37" s="184">
        <f>K8</f>
        <v>8906.81</v>
      </c>
      <c r="T37" s="185">
        <f t="shared" si="7"/>
        <v>14250</v>
      </c>
      <c r="U37" s="329">
        <f t="shared" si="8"/>
        <v>8906.81</v>
      </c>
    </row>
    <row r="38" spans="1:21" ht="21" customHeight="1" thickBot="1">
      <c r="A38" s="7"/>
      <c r="B38" s="160" t="s">
        <v>21</v>
      </c>
      <c r="C38" s="62" t="s">
        <v>21</v>
      </c>
      <c r="D38" s="4">
        <v>13</v>
      </c>
      <c r="E38" s="54" t="s">
        <v>12</v>
      </c>
      <c r="F38" s="313">
        <v>0</v>
      </c>
      <c r="G38" s="166">
        <v>0</v>
      </c>
      <c r="H38" s="57">
        <v>0</v>
      </c>
      <c r="I38" s="166">
        <v>0</v>
      </c>
      <c r="J38" s="123">
        <v>1</v>
      </c>
      <c r="K38" s="301">
        <v>2</v>
      </c>
      <c r="L38" s="376">
        <f>$G$5*G38</f>
        <v>0</v>
      </c>
      <c r="M38" s="58">
        <f t="shared" si="4"/>
        <v>0</v>
      </c>
      <c r="N38" s="180">
        <v>0</v>
      </c>
      <c r="O38" s="181">
        <f t="shared" si="5"/>
        <v>0</v>
      </c>
      <c r="P38" s="180">
        <v>0</v>
      </c>
      <c r="Q38" s="182">
        <f>J8</f>
        <v>11637.78</v>
      </c>
      <c r="R38" s="183">
        <f t="shared" si="6"/>
        <v>16000</v>
      </c>
      <c r="S38" s="184">
        <f>K38*K8</f>
        <v>17813.62</v>
      </c>
      <c r="T38" s="185">
        <f t="shared" si="7"/>
        <v>28500</v>
      </c>
      <c r="U38" s="329">
        <f t="shared" si="8"/>
        <v>29451.4</v>
      </c>
    </row>
    <row r="39" spans="1:21" ht="21" customHeight="1" thickBot="1">
      <c r="A39" s="6"/>
      <c r="B39" s="187" t="s">
        <v>22</v>
      </c>
      <c r="C39" s="65" t="s">
        <v>22</v>
      </c>
      <c r="D39" s="2">
        <v>14</v>
      </c>
      <c r="E39" s="54" t="s">
        <v>12</v>
      </c>
      <c r="F39" s="338">
        <v>1</v>
      </c>
      <c r="G39" s="166">
        <v>0</v>
      </c>
      <c r="H39" s="57">
        <v>0</v>
      </c>
      <c r="I39" s="142">
        <v>1</v>
      </c>
      <c r="J39" s="166">
        <v>0</v>
      </c>
      <c r="K39" s="300">
        <v>0</v>
      </c>
      <c r="L39" s="376">
        <f>$G$5*G39</f>
        <v>0</v>
      </c>
      <c r="M39" s="58">
        <f t="shared" si="4"/>
        <v>0</v>
      </c>
      <c r="N39" s="180">
        <v>8978.2000000000007</v>
      </c>
      <c r="O39" s="181">
        <f t="shared" si="5"/>
        <v>12200</v>
      </c>
      <c r="P39" s="180">
        <v>2200</v>
      </c>
      <c r="Q39" s="182">
        <v>0</v>
      </c>
      <c r="R39" s="183">
        <f t="shared" si="6"/>
        <v>0</v>
      </c>
      <c r="S39" s="184">
        <v>0</v>
      </c>
      <c r="T39" s="185">
        <f t="shared" si="7"/>
        <v>0</v>
      </c>
      <c r="U39" s="329">
        <f t="shared" si="8"/>
        <v>11178.2</v>
      </c>
    </row>
    <row r="40" spans="1:21" ht="21" customHeight="1" thickBot="1">
      <c r="A40" s="6" t="s">
        <v>6</v>
      </c>
      <c r="B40" s="160" t="s">
        <v>11</v>
      </c>
      <c r="C40" s="62" t="s">
        <v>11</v>
      </c>
      <c r="D40" s="4">
        <v>15</v>
      </c>
      <c r="E40" s="54" t="s">
        <v>12</v>
      </c>
      <c r="F40" s="313">
        <v>0</v>
      </c>
      <c r="G40" s="166">
        <v>0</v>
      </c>
      <c r="H40" s="57">
        <v>0</v>
      </c>
      <c r="I40" s="142">
        <v>1</v>
      </c>
      <c r="J40" s="166">
        <v>0</v>
      </c>
      <c r="K40" s="301">
        <v>2</v>
      </c>
      <c r="L40" s="376">
        <f>$G$5*G40</f>
        <v>0</v>
      </c>
      <c r="M40" s="58">
        <f t="shared" si="4"/>
        <v>0</v>
      </c>
      <c r="N40" s="180">
        <v>8978.2000000000007</v>
      </c>
      <c r="O40" s="181">
        <f t="shared" si="5"/>
        <v>12200</v>
      </c>
      <c r="P40" s="180">
        <v>2200</v>
      </c>
      <c r="Q40" s="182">
        <v>0</v>
      </c>
      <c r="R40" s="183">
        <f t="shared" si="6"/>
        <v>0</v>
      </c>
      <c r="S40" s="184">
        <f>K40*K8</f>
        <v>17813.62</v>
      </c>
      <c r="T40" s="185">
        <f t="shared" si="7"/>
        <v>28500</v>
      </c>
      <c r="U40" s="329">
        <f t="shared" si="8"/>
        <v>28991.82</v>
      </c>
    </row>
    <row r="41" spans="1:21" ht="21" customHeight="1" thickBot="1">
      <c r="A41" s="6" t="s">
        <v>10</v>
      </c>
      <c r="B41" s="160" t="s">
        <v>23</v>
      </c>
      <c r="C41" s="62" t="s">
        <v>23</v>
      </c>
      <c r="D41" s="4">
        <v>16</v>
      </c>
      <c r="E41" s="54" t="s">
        <v>12</v>
      </c>
      <c r="F41" s="338">
        <v>1</v>
      </c>
      <c r="G41" s="166">
        <v>0</v>
      </c>
      <c r="H41" s="57">
        <v>0</v>
      </c>
      <c r="I41" s="142">
        <v>1</v>
      </c>
      <c r="J41" s="166">
        <v>0</v>
      </c>
      <c r="K41" s="300">
        <v>0</v>
      </c>
      <c r="L41" s="376">
        <f>$G$5*G41</f>
        <v>0</v>
      </c>
      <c r="M41" s="58">
        <f t="shared" si="4"/>
        <v>0</v>
      </c>
      <c r="N41" s="180">
        <v>8978.2000000000007</v>
      </c>
      <c r="O41" s="181">
        <f t="shared" si="5"/>
        <v>12200</v>
      </c>
      <c r="P41" s="180">
        <v>2200</v>
      </c>
      <c r="Q41" s="182">
        <v>0</v>
      </c>
      <c r="R41" s="183">
        <f t="shared" si="6"/>
        <v>0</v>
      </c>
      <c r="S41" s="184">
        <v>0</v>
      </c>
      <c r="T41" s="185">
        <f t="shared" si="7"/>
        <v>0</v>
      </c>
      <c r="U41" s="329">
        <f t="shared" si="8"/>
        <v>11178.2</v>
      </c>
    </row>
    <row r="42" spans="1:21" ht="21" hidden="1" customHeight="1" thickBot="1">
      <c r="A42" s="7"/>
      <c r="B42" s="18" t="s">
        <v>129</v>
      </c>
      <c r="F42" s="28"/>
      <c r="G42" s="11"/>
      <c r="H42" s="11"/>
      <c r="I42" s="11"/>
      <c r="J42" s="11"/>
      <c r="K42" s="11"/>
      <c r="L42" s="23"/>
      <c r="N42" s="23"/>
      <c r="O42" s="23"/>
      <c r="P42" s="23"/>
      <c r="Q42" s="23"/>
      <c r="R42" s="23"/>
      <c r="S42" s="23"/>
      <c r="T42" s="23"/>
      <c r="U42" s="23"/>
    </row>
    <row r="43" spans="1:21" s="11" customFormat="1" ht="21" hidden="1" customHeight="1" thickBot="1">
      <c r="A43" s="443" t="s">
        <v>119</v>
      </c>
      <c r="B43" s="421" t="s">
        <v>137</v>
      </c>
      <c r="C43" s="421" t="s">
        <v>114</v>
      </c>
      <c r="D43" s="421" t="s">
        <v>0</v>
      </c>
      <c r="E43" s="421" t="s">
        <v>1</v>
      </c>
      <c r="F43" s="424" t="s">
        <v>154</v>
      </c>
      <c r="G43" s="424" t="s">
        <v>139</v>
      </c>
      <c r="H43" s="424" t="s">
        <v>138</v>
      </c>
      <c r="I43" s="424" t="s">
        <v>140</v>
      </c>
      <c r="J43" s="415" t="s">
        <v>145</v>
      </c>
      <c r="K43" s="415" t="s">
        <v>146</v>
      </c>
      <c r="L43" s="417" t="s">
        <v>148</v>
      </c>
      <c r="M43" s="417" t="s">
        <v>149</v>
      </c>
      <c r="N43" s="92"/>
      <c r="O43" s="417" t="s">
        <v>150</v>
      </c>
      <c r="P43" s="92"/>
      <c r="Q43" s="92"/>
      <c r="R43" s="413" t="s">
        <v>151</v>
      </c>
      <c r="S43" s="96"/>
      <c r="T43" s="413" t="s">
        <v>152</v>
      </c>
      <c r="U43" s="413" t="s">
        <v>153</v>
      </c>
    </row>
    <row r="44" spans="1:21" s="11" customFormat="1" ht="21" hidden="1" customHeight="1" thickBot="1">
      <c r="A44" s="444"/>
      <c r="B44" s="422"/>
      <c r="C44" s="423"/>
      <c r="D44" s="421"/>
      <c r="E44" s="421"/>
      <c r="F44" s="425"/>
      <c r="G44" s="425"/>
      <c r="H44" s="424"/>
      <c r="I44" s="425"/>
      <c r="J44" s="416"/>
      <c r="K44" s="416"/>
      <c r="L44" s="418"/>
      <c r="M44" s="417"/>
      <c r="N44" s="95"/>
      <c r="O44" s="418"/>
      <c r="P44" s="95"/>
      <c r="Q44" s="95"/>
      <c r="R44" s="414"/>
      <c r="S44" s="97"/>
      <c r="T44" s="414"/>
      <c r="U44" s="414"/>
    </row>
    <row r="45" spans="1:21" ht="21" customHeight="1" thickBot="1">
      <c r="A45" s="7"/>
      <c r="B45" s="189" t="s">
        <v>24</v>
      </c>
      <c r="C45" s="63" t="s">
        <v>24</v>
      </c>
      <c r="D45" s="14">
        <v>17</v>
      </c>
      <c r="E45" s="53" t="s">
        <v>12</v>
      </c>
      <c r="F45" s="314">
        <v>1</v>
      </c>
      <c r="G45" s="320">
        <v>0</v>
      </c>
      <c r="H45" s="57">
        <v>0</v>
      </c>
      <c r="I45" s="320">
        <v>0</v>
      </c>
      <c r="J45" s="126">
        <v>1</v>
      </c>
      <c r="K45" s="321">
        <v>0</v>
      </c>
      <c r="L45" s="377">
        <f>$G$5*G45</f>
        <v>0</v>
      </c>
      <c r="M45" s="58">
        <f>$H$5*H45</f>
        <v>0</v>
      </c>
      <c r="N45" s="331">
        <v>0</v>
      </c>
      <c r="O45" s="330">
        <f>$I$5*I45</f>
        <v>0</v>
      </c>
      <c r="P45" s="331">
        <v>0</v>
      </c>
      <c r="Q45" s="332">
        <f>J8</f>
        <v>11637.78</v>
      </c>
      <c r="R45" s="333">
        <f>$J$5*J45</f>
        <v>16000</v>
      </c>
      <c r="S45" s="334">
        <v>0</v>
      </c>
      <c r="T45" s="335">
        <f>$K$5*K45</f>
        <v>0</v>
      </c>
      <c r="U45" s="336">
        <f t="shared" ref="U45" si="9">L45+N45+P45+Q45+S45</f>
        <v>11637.78</v>
      </c>
    </row>
    <row r="46" spans="1:21" ht="21" hidden="1" customHeight="1" thickBot="1">
      <c r="A46" s="7"/>
      <c r="B46" s="18" t="s">
        <v>130</v>
      </c>
      <c r="F46" s="28"/>
      <c r="G46" s="11"/>
      <c r="H46" s="11"/>
      <c r="I46" s="11"/>
      <c r="J46" s="11"/>
      <c r="K46" s="11"/>
      <c r="L46" s="23"/>
      <c r="N46" s="23"/>
      <c r="O46" s="23"/>
      <c r="P46" s="23"/>
      <c r="Q46" s="23"/>
      <c r="R46" s="23"/>
      <c r="S46" s="23"/>
      <c r="T46" s="23"/>
      <c r="U46" s="23"/>
    </row>
    <row r="47" spans="1:21" s="11" customFormat="1" ht="21" hidden="1" customHeight="1" thickBot="1">
      <c r="A47" s="443" t="s">
        <v>119</v>
      </c>
      <c r="B47" s="421" t="s">
        <v>137</v>
      </c>
      <c r="C47" s="421" t="s">
        <v>114</v>
      </c>
      <c r="D47" s="421" t="s">
        <v>0</v>
      </c>
      <c r="E47" s="421" t="s">
        <v>1</v>
      </c>
      <c r="F47" s="424" t="s">
        <v>154</v>
      </c>
      <c r="G47" s="424" t="s">
        <v>139</v>
      </c>
      <c r="H47" s="424" t="s">
        <v>138</v>
      </c>
      <c r="I47" s="424" t="s">
        <v>140</v>
      </c>
      <c r="J47" s="415" t="s">
        <v>145</v>
      </c>
      <c r="K47" s="415" t="s">
        <v>146</v>
      </c>
      <c r="L47" s="417" t="s">
        <v>148</v>
      </c>
      <c r="M47" s="417" t="s">
        <v>149</v>
      </c>
      <c r="N47" s="92"/>
      <c r="O47" s="417" t="s">
        <v>150</v>
      </c>
      <c r="P47" s="92"/>
      <c r="Q47" s="92"/>
      <c r="R47" s="413" t="s">
        <v>151</v>
      </c>
      <c r="S47" s="96"/>
      <c r="T47" s="413" t="s">
        <v>152</v>
      </c>
      <c r="U47" s="413" t="s">
        <v>153</v>
      </c>
    </row>
    <row r="48" spans="1:21" s="11" customFormat="1" ht="21" hidden="1" customHeight="1" thickBot="1">
      <c r="A48" s="444"/>
      <c r="B48" s="422"/>
      <c r="C48" s="423"/>
      <c r="D48" s="421"/>
      <c r="E48" s="421"/>
      <c r="F48" s="425"/>
      <c r="G48" s="425"/>
      <c r="H48" s="424"/>
      <c r="I48" s="425"/>
      <c r="J48" s="416"/>
      <c r="K48" s="416"/>
      <c r="L48" s="418"/>
      <c r="M48" s="417"/>
      <c r="N48" s="95"/>
      <c r="O48" s="418"/>
      <c r="P48" s="95"/>
      <c r="Q48" s="95"/>
      <c r="R48" s="414"/>
      <c r="S48" s="97"/>
      <c r="T48" s="414"/>
      <c r="U48" s="414"/>
    </row>
    <row r="49" spans="1:21" s="11" customFormat="1" ht="21" customHeight="1" thickBot="1">
      <c r="A49" s="87"/>
      <c r="B49" s="190" t="s">
        <v>172</v>
      </c>
      <c r="C49" s="88"/>
      <c r="D49" s="82"/>
      <c r="E49" s="82"/>
      <c r="F49" s="400"/>
      <c r="G49" s="490"/>
      <c r="H49" s="460"/>
      <c r="I49" s="400"/>
      <c r="J49" s="403"/>
      <c r="K49" s="403"/>
      <c r="L49" s="401"/>
      <c r="M49" s="402"/>
      <c r="N49" s="400"/>
      <c r="O49" s="403"/>
      <c r="P49" s="403"/>
      <c r="Q49" s="403"/>
      <c r="R49" s="403"/>
      <c r="S49" s="403"/>
      <c r="T49" s="403"/>
      <c r="U49" s="401"/>
    </row>
    <row r="50" spans="1:21" ht="21" customHeight="1" thickBot="1">
      <c r="A50" s="7"/>
      <c r="B50" s="158" t="s">
        <v>180</v>
      </c>
      <c r="C50" s="64" t="s">
        <v>27</v>
      </c>
      <c r="D50" s="2">
        <v>3</v>
      </c>
      <c r="E50" s="55" t="s">
        <v>4</v>
      </c>
      <c r="F50" s="349">
        <v>0</v>
      </c>
      <c r="G50" s="194">
        <v>0</v>
      </c>
      <c r="H50" s="461">
        <v>0</v>
      </c>
      <c r="I50" s="114">
        <v>1</v>
      </c>
      <c r="J50" s="194">
        <v>0</v>
      </c>
      <c r="K50" s="302">
        <v>0</v>
      </c>
      <c r="L50" s="381">
        <f>$G$5*G50</f>
        <v>0</v>
      </c>
      <c r="M50" s="58">
        <f>$H$5*H50</f>
        <v>0</v>
      </c>
      <c r="N50" s="344">
        <v>8978.2000000000007</v>
      </c>
      <c r="O50" s="179">
        <f>$I$5*I50</f>
        <v>12200</v>
      </c>
      <c r="P50" s="198">
        <v>2200</v>
      </c>
      <c r="Q50" s="199">
        <v>0</v>
      </c>
      <c r="R50" s="200">
        <f>$J$5*J50</f>
        <v>0</v>
      </c>
      <c r="S50" s="201">
        <v>0</v>
      </c>
      <c r="T50" s="202">
        <f>$K$5*K50</f>
        <v>0</v>
      </c>
      <c r="U50" s="328">
        <f>L50+N50+P50+Q50+S50</f>
        <v>11178.2</v>
      </c>
    </row>
    <row r="51" spans="1:21" ht="21" customHeight="1" thickBot="1">
      <c r="A51" s="7"/>
      <c r="B51" s="191" t="s">
        <v>181</v>
      </c>
      <c r="C51" s="62" t="s">
        <v>26</v>
      </c>
      <c r="D51" s="4">
        <v>4</v>
      </c>
      <c r="E51" s="54" t="s">
        <v>4</v>
      </c>
      <c r="F51" s="313">
        <v>0</v>
      </c>
      <c r="G51" s="165">
        <v>1</v>
      </c>
      <c r="H51" s="57">
        <v>0</v>
      </c>
      <c r="I51" s="319">
        <v>0</v>
      </c>
      <c r="J51" s="166">
        <v>0</v>
      </c>
      <c r="K51" s="300">
        <v>0</v>
      </c>
      <c r="L51" s="376">
        <f>G51*G8</f>
        <v>69478.2</v>
      </c>
      <c r="M51" s="58">
        <f>$H$5*H51</f>
        <v>0</v>
      </c>
      <c r="N51" s="180">
        <v>0</v>
      </c>
      <c r="O51" s="181">
        <f>$I$5*I51</f>
        <v>0</v>
      </c>
      <c r="P51" s="180">
        <v>0</v>
      </c>
      <c r="Q51" s="182">
        <v>0</v>
      </c>
      <c r="R51" s="183">
        <f>$J$5*J51</f>
        <v>0</v>
      </c>
      <c r="S51" s="184">
        <v>0</v>
      </c>
      <c r="T51" s="185">
        <f>$K$5*K51</f>
        <v>0</v>
      </c>
      <c r="U51" s="419">
        <f>L51+L52</f>
        <v>139652.20000000001</v>
      </c>
    </row>
    <row r="52" spans="1:21" ht="39" customHeight="1" thickBot="1">
      <c r="A52" s="7"/>
      <c r="B52" s="192" t="s">
        <v>201</v>
      </c>
      <c r="C52" s="62"/>
      <c r="D52" s="4"/>
      <c r="E52" s="54"/>
      <c r="F52" s="313">
        <v>0</v>
      </c>
      <c r="G52" s="165">
        <v>1</v>
      </c>
      <c r="H52" s="57"/>
      <c r="I52" s="319">
        <v>0</v>
      </c>
      <c r="J52" s="166">
        <v>0</v>
      </c>
      <c r="K52" s="300">
        <v>0</v>
      </c>
      <c r="L52" s="376">
        <f>G52*G10</f>
        <v>70174</v>
      </c>
      <c r="M52" s="58"/>
      <c r="N52" s="180">
        <v>0</v>
      </c>
      <c r="O52" s="181">
        <v>0</v>
      </c>
      <c r="P52" s="180">
        <v>0</v>
      </c>
      <c r="Q52" s="182">
        <v>0</v>
      </c>
      <c r="R52" s="183">
        <v>0</v>
      </c>
      <c r="S52" s="184">
        <v>0</v>
      </c>
      <c r="T52" s="185">
        <v>0</v>
      </c>
      <c r="U52" s="420"/>
    </row>
    <row r="53" spans="1:21" ht="21" customHeight="1" thickBot="1">
      <c r="A53" s="7"/>
      <c r="B53" s="290"/>
      <c r="C53" s="62"/>
      <c r="D53" s="4"/>
      <c r="E53" s="54"/>
      <c r="F53" s="350"/>
      <c r="G53" s="379"/>
      <c r="H53" s="57"/>
      <c r="I53" s="352"/>
      <c r="J53" s="255"/>
      <c r="K53" s="303"/>
      <c r="L53" s="375"/>
      <c r="M53" s="58"/>
      <c r="N53" s="383"/>
      <c r="O53" s="286"/>
      <c r="P53" s="285"/>
      <c r="Q53" s="287"/>
      <c r="R53" s="288"/>
      <c r="S53" s="289"/>
      <c r="T53" s="288"/>
      <c r="U53" s="353"/>
    </row>
    <row r="54" spans="1:21" ht="21" customHeight="1" thickBot="1">
      <c r="A54" s="7"/>
      <c r="B54" s="290"/>
      <c r="C54" s="62"/>
      <c r="D54" s="4"/>
      <c r="E54" s="54"/>
      <c r="F54" s="378"/>
      <c r="G54" s="380"/>
      <c r="H54" s="57"/>
      <c r="I54" s="352"/>
      <c r="J54" s="255"/>
      <c r="K54" s="303"/>
      <c r="L54" s="382"/>
      <c r="M54" s="58"/>
      <c r="N54" s="384"/>
      <c r="O54" s="286"/>
      <c r="P54" s="285"/>
      <c r="Q54" s="287"/>
      <c r="R54" s="288"/>
      <c r="S54" s="289"/>
      <c r="T54" s="288"/>
      <c r="U54" s="353"/>
    </row>
    <row r="55" spans="1:21" ht="41.25" customHeight="1" thickBot="1">
      <c r="A55" s="7"/>
      <c r="B55" s="396" t="s">
        <v>209</v>
      </c>
      <c r="C55" s="62"/>
      <c r="D55" s="4"/>
      <c r="E55" s="54"/>
      <c r="F55" s="398" t="s">
        <v>164</v>
      </c>
      <c r="G55" s="489" t="s">
        <v>162</v>
      </c>
      <c r="H55" s="57"/>
      <c r="I55" s="428" t="s">
        <v>166</v>
      </c>
      <c r="J55" s="429" t="s">
        <v>163</v>
      </c>
      <c r="K55" s="431" t="s">
        <v>165</v>
      </c>
      <c r="L55" s="433" t="s">
        <v>148</v>
      </c>
      <c r="M55" s="58"/>
      <c r="N55" s="435" t="s">
        <v>195</v>
      </c>
      <c r="O55" s="436"/>
      <c r="P55" s="151" t="s">
        <v>194</v>
      </c>
      <c r="Q55" s="437" t="s">
        <v>196</v>
      </c>
      <c r="R55" s="438"/>
      <c r="S55" s="439" t="s">
        <v>197</v>
      </c>
      <c r="T55" s="440"/>
      <c r="U55" s="441" t="s">
        <v>153</v>
      </c>
    </row>
    <row r="56" spans="1:21" ht="35.25" customHeight="1" thickBot="1">
      <c r="A56" s="7"/>
      <c r="B56" s="397"/>
      <c r="C56" s="62"/>
      <c r="D56" s="4"/>
      <c r="E56" s="54"/>
      <c r="F56" s="399"/>
      <c r="G56" s="427"/>
      <c r="H56" s="57"/>
      <c r="I56" s="428"/>
      <c r="J56" s="430"/>
      <c r="K56" s="432"/>
      <c r="L56" s="434"/>
      <c r="M56" s="58"/>
      <c r="N56" s="152" t="s">
        <v>159</v>
      </c>
      <c r="O56" s="153" t="s">
        <v>160</v>
      </c>
      <c r="P56" s="152" t="s">
        <v>159</v>
      </c>
      <c r="Q56" s="154" t="s">
        <v>159</v>
      </c>
      <c r="R56" s="155" t="s">
        <v>158</v>
      </c>
      <c r="S56" s="156" t="s">
        <v>159</v>
      </c>
      <c r="T56" s="291" t="s">
        <v>158</v>
      </c>
      <c r="U56" s="442"/>
    </row>
    <row r="57" spans="1:21" ht="21" customHeight="1" thickBot="1">
      <c r="A57" s="7"/>
      <c r="B57" s="160" t="s">
        <v>30</v>
      </c>
      <c r="C57" s="62" t="s">
        <v>30</v>
      </c>
      <c r="D57" s="4">
        <v>18</v>
      </c>
      <c r="E57" s="54" t="s">
        <v>12</v>
      </c>
      <c r="F57" s="313">
        <v>0</v>
      </c>
      <c r="G57" s="165">
        <v>1</v>
      </c>
      <c r="H57" s="57">
        <v>0</v>
      </c>
      <c r="I57" s="166">
        <v>0</v>
      </c>
      <c r="J57" s="166">
        <v>0</v>
      </c>
      <c r="K57" s="301">
        <v>1</v>
      </c>
      <c r="L57" s="376">
        <f>G57*G8</f>
        <v>69478.2</v>
      </c>
      <c r="M57" s="58">
        <f>$H$5*H57</f>
        <v>0</v>
      </c>
      <c r="N57" s="180">
        <v>0</v>
      </c>
      <c r="O57" s="181">
        <f>$I$5*I57</f>
        <v>0</v>
      </c>
      <c r="P57" s="180">
        <v>0</v>
      </c>
      <c r="Q57" s="182">
        <v>0</v>
      </c>
      <c r="R57" s="183">
        <f>$J$5*J57</f>
        <v>0</v>
      </c>
      <c r="S57" s="184">
        <f>K8</f>
        <v>8906.81</v>
      </c>
      <c r="T57" s="185">
        <f>$K$5*K57</f>
        <v>14250</v>
      </c>
      <c r="U57" s="329">
        <f>L57+N57+P57+Q57+S57</f>
        <v>78385.009999999995</v>
      </c>
    </row>
    <row r="58" spans="1:21" ht="21" customHeight="1" thickBot="1">
      <c r="A58" s="5" t="s">
        <v>41</v>
      </c>
      <c r="B58" s="160" t="s">
        <v>28</v>
      </c>
      <c r="C58" s="62" t="s">
        <v>28</v>
      </c>
      <c r="D58" s="4">
        <v>19</v>
      </c>
      <c r="E58" s="54" t="s">
        <v>12</v>
      </c>
      <c r="F58" s="351">
        <v>1</v>
      </c>
      <c r="G58" s="166">
        <v>0</v>
      </c>
      <c r="H58" s="57">
        <v>0</v>
      </c>
      <c r="I58" s="142">
        <v>1</v>
      </c>
      <c r="J58" s="166">
        <v>0</v>
      </c>
      <c r="K58" s="300">
        <v>0</v>
      </c>
      <c r="L58" s="376">
        <f>$G$5*G58</f>
        <v>0</v>
      </c>
      <c r="M58" s="58">
        <f>$H$5*H58</f>
        <v>0</v>
      </c>
      <c r="N58" s="180">
        <v>8978.2000000000007</v>
      </c>
      <c r="O58" s="181">
        <f>$I$5*I58</f>
        <v>12200</v>
      </c>
      <c r="P58" s="180">
        <v>2200</v>
      </c>
      <c r="Q58" s="182">
        <v>0</v>
      </c>
      <c r="R58" s="183">
        <f>$J$5*J58</f>
        <v>0</v>
      </c>
      <c r="S58" s="184">
        <v>0</v>
      </c>
      <c r="T58" s="185">
        <f>$K$5*K58</f>
        <v>0</v>
      </c>
      <c r="U58" s="329">
        <f t="shared" ref="U58:U60" si="10">L58+N58+P58+Q58+S58</f>
        <v>11178.2</v>
      </c>
    </row>
    <row r="59" spans="1:21" ht="21" customHeight="1" thickBot="1">
      <c r="A59" s="6" t="s">
        <v>123</v>
      </c>
      <c r="B59" s="160" t="s">
        <v>31</v>
      </c>
      <c r="C59" s="62" t="s">
        <v>31</v>
      </c>
      <c r="D59" s="4">
        <v>20</v>
      </c>
      <c r="E59" s="54" t="s">
        <v>12</v>
      </c>
      <c r="F59" s="313">
        <v>0</v>
      </c>
      <c r="G59" s="166">
        <v>0</v>
      </c>
      <c r="H59" s="57">
        <v>0</v>
      </c>
      <c r="I59" s="142">
        <v>1</v>
      </c>
      <c r="J59" s="166">
        <v>0</v>
      </c>
      <c r="K59" s="300">
        <v>0</v>
      </c>
      <c r="L59" s="376">
        <f>$G$5*G59</f>
        <v>0</v>
      </c>
      <c r="M59" s="58">
        <f>$H$5*H59</f>
        <v>0</v>
      </c>
      <c r="N59" s="180">
        <v>8978.2000000000007</v>
      </c>
      <c r="O59" s="181">
        <f>$I$5*I59</f>
        <v>12200</v>
      </c>
      <c r="P59" s="180">
        <v>2200</v>
      </c>
      <c r="Q59" s="182">
        <v>0</v>
      </c>
      <c r="R59" s="183">
        <f>$J$5*J59</f>
        <v>0</v>
      </c>
      <c r="S59" s="184">
        <v>0</v>
      </c>
      <c r="T59" s="185">
        <f>$K$5*K59</f>
        <v>0</v>
      </c>
      <c r="U59" s="329">
        <f t="shared" si="10"/>
        <v>11178.2</v>
      </c>
    </row>
    <row r="60" spans="1:21" ht="21" customHeight="1" thickBot="1">
      <c r="A60" s="7"/>
      <c r="B60" s="160" t="s">
        <v>32</v>
      </c>
      <c r="C60" s="62" t="s">
        <v>32</v>
      </c>
      <c r="D60" s="4">
        <v>21</v>
      </c>
      <c r="E60" s="54" t="s">
        <v>12</v>
      </c>
      <c r="F60" s="338">
        <v>1</v>
      </c>
      <c r="G60" s="166">
        <v>0</v>
      </c>
      <c r="H60" s="57">
        <v>0</v>
      </c>
      <c r="I60" s="142">
        <v>1</v>
      </c>
      <c r="J60" s="166">
        <v>0</v>
      </c>
      <c r="K60" s="301">
        <v>1</v>
      </c>
      <c r="L60" s="376">
        <f>$G$5*G60</f>
        <v>0</v>
      </c>
      <c r="M60" s="58">
        <f>$H$5*H60</f>
        <v>0</v>
      </c>
      <c r="N60" s="180">
        <v>8978.2000000000007</v>
      </c>
      <c r="O60" s="181">
        <f>$I$5*I60</f>
        <v>12200</v>
      </c>
      <c r="P60" s="180">
        <v>2200</v>
      </c>
      <c r="Q60" s="182">
        <v>0</v>
      </c>
      <c r="R60" s="183">
        <f>$J$5*J60</f>
        <v>0</v>
      </c>
      <c r="S60" s="184">
        <f>K10</f>
        <v>9753.81</v>
      </c>
      <c r="T60" s="185">
        <f>$K$5*K60</f>
        <v>14250</v>
      </c>
      <c r="U60" s="329">
        <f t="shared" si="10"/>
        <v>20932.010000000002</v>
      </c>
    </row>
    <row r="61" spans="1:21" ht="21" hidden="1" customHeight="1" thickBot="1">
      <c r="A61" s="7"/>
      <c r="B61" s="18" t="s">
        <v>130</v>
      </c>
      <c r="F61" s="28"/>
      <c r="G61" s="11"/>
      <c r="H61" s="11"/>
      <c r="I61" s="11"/>
      <c r="J61" s="11"/>
      <c r="K61" s="11"/>
      <c r="L61" s="23"/>
      <c r="N61" s="23"/>
      <c r="O61" s="23"/>
      <c r="P61" s="23"/>
      <c r="Q61" s="23"/>
      <c r="R61" s="23"/>
      <c r="S61" s="23"/>
      <c r="T61" s="23"/>
      <c r="U61" s="23"/>
    </row>
    <row r="62" spans="1:21" s="11" customFormat="1" ht="21" hidden="1" customHeight="1" thickBot="1">
      <c r="A62" s="443" t="s">
        <v>119</v>
      </c>
      <c r="B62" s="421" t="s">
        <v>137</v>
      </c>
      <c r="C62" s="421" t="s">
        <v>114</v>
      </c>
      <c r="D62" s="421" t="s">
        <v>0</v>
      </c>
      <c r="E62" s="421" t="s">
        <v>1</v>
      </c>
      <c r="F62" s="424" t="s">
        <v>154</v>
      </c>
      <c r="G62" s="424" t="s">
        <v>139</v>
      </c>
      <c r="H62" s="424" t="s">
        <v>138</v>
      </c>
      <c r="I62" s="424" t="s">
        <v>140</v>
      </c>
      <c r="J62" s="415" t="s">
        <v>145</v>
      </c>
      <c r="K62" s="415" t="s">
        <v>146</v>
      </c>
      <c r="L62" s="417" t="s">
        <v>148</v>
      </c>
      <c r="M62" s="417" t="s">
        <v>149</v>
      </c>
      <c r="N62" s="92"/>
      <c r="O62" s="417" t="s">
        <v>150</v>
      </c>
      <c r="P62" s="92"/>
      <c r="Q62" s="92"/>
      <c r="R62" s="413" t="s">
        <v>151</v>
      </c>
      <c r="S62" s="96"/>
      <c r="T62" s="413" t="s">
        <v>152</v>
      </c>
      <c r="U62" s="413" t="s">
        <v>153</v>
      </c>
    </row>
    <row r="63" spans="1:21" s="11" customFormat="1" ht="21" hidden="1" customHeight="1" thickBot="1">
      <c r="A63" s="444"/>
      <c r="B63" s="422"/>
      <c r="C63" s="423"/>
      <c r="D63" s="421"/>
      <c r="E63" s="421"/>
      <c r="F63" s="425"/>
      <c r="G63" s="425"/>
      <c r="H63" s="424"/>
      <c r="I63" s="425"/>
      <c r="J63" s="416"/>
      <c r="K63" s="416"/>
      <c r="L63" s="418"/>
      <c r="M63" s="417"/>
      <c r="N63" s="95"/>
      <c r="O63" s="418"/>
      <c r="P63" s="95"/>
      <c r="Q63" s="95"/>
      <c r="R63" s="414"/>
      <c r="S63" s="97"/>
      <c r="T63" s="414"/>
      <c r="U63" s="414"/>
    </row>
    <row r="64" spans="1:21" ht="21" customHeight="1" thickBot="1">
      <c r="A64" s="7"/>
      <c r="B64" s="160" t="s">
        <v>29</v>
      </c>
      <c r="C64" s="62" t="s">
        <v>29</v>
      </c>
      <c r="D64" s="4">
        <v>22</v>
      </c>
      <c r="E64" s="54" t="s">
        <v>12</v>
      </c>
      <c r="F64" s="313">
        <v>0</v>
      </c>
      <c r="G64" s="166">
        <v>0</v>
      </c>
      <c r="H64" s="57">
        <v>0</v>
      </c>
      <c r="I64" s="166">
        <v>0</v>
      </c>
      <c r="J64" s="123">
        <v>2</v>
      </c>
      <c r="K64" s="301">
        <v>2</v>
      </c>
      <c r="L64" s="376">
        <f>$G$5*G64</f>
        <v>0</v>
      </c>
      <c r="M64" s="58">
        <f>$H$5*H64</f>
        <v>0</v>
      </c>
      <c r="N64" s="180">
        <v>0</v>
      </c>
      <c r="O64" s="181">
        <f t="shared" ref="O64:O70" si="11">$I$5*I64</f>
        <v>0</v>
      </c>
      <c r="P64" s="180">
        <v>0</v>
      </c>
      <c r="Q64" s="182">
        <f>J64*J8</f>
        <v>23275.56</v>
      </c>
      <c r="R64" s="183">
        <f t="shared" ref="R64:R70" si="12">$J$5*J64</f>
        <v>32000</v>
      </c>
      <c r="S64" s="184">
        <f>K64*K8</f>
        <v>17813.62</v>
      </c>
      <c r="T64" s="185">
        <f t="shared" ref="T64:T70" si="13">$K$5*K64</f>
        <v>28500</v>
      </c>
      <c r="U64" s="329">
        <f>L64+N64+P64+Q64+S64</f>
        <v>41089.18</v>
      </c>
    </row>
    <row r="65" spans="1:22" ht="21" customHeight="1" thickBot="1">
      <c r="A65" s="7"/>
      <c r="B65" s="203" t="s">
        <v>182</v>
      </c>
      <c r="C65" s="62" t="s">
        <v>25</v>
      </c>
      <c r="D65" s="4">
        <v>23</v>
      </c>
      <c r="E65" s="54" t="s">
        <v>12</v>
      </c>
      <c r="F65" s="313">
        <v>0</v>
      </c>
      <c r="G65" s="165">
        <v>1</v>
      </c>
      <c r="H65" s="57">
        <v>0</v>
      </c>
      <c r="I65" s="142">
        <v>1</v>
      </c>
      <c r="J65" s="166">
        <v>0</v>
      </c>
      <c r="K65" s="301">
        <v>2</v>
      </c>
      <c r="L65" s="376">
        <f>G65*G8</f>
        <v>69478.2</v>
      </c>
      <c r="M65" s="58">
        <f>$H$5*H65</f>
        <v>0</v>
      </c>
      <c r="N65" s="180">
        <v>8978.2000000000007</v>
      </c>
      <c r="O65" s="181">
        <f t="shared" si="11"/>
        <v>12200</v>
      </c>
      <c r="P65" s="180">
        <v>2200</v>
      </c>
      <c r="Q65" s="182">
        <v>0</v>
      </c>
      <c r="R65" s="183">
        <f t="shared" si="12"/>
        <v>0</v>
      </c>
      <c r="S65" s="184">
        <f>K65*K8</f>
        <v>17813.62</v>
      </c>
      <c r="T65" s="185">
        <f t="shared" si="13"/>
        <v>28500</v>
      </c>
      <c r="U65" s="419">
        <f>L65+N65+P65+S65+L66</f>
        <v>168644.02</v>
      </c>
      <c r="V65" s="89"/>
    </row>
    <row r="66" spans="1:22" ht="21" customHeight="1" thickBot="1">
      <c r="A66" s="7"/>
      <c r="B66" s="204" t="s">
        <v>202</v>
      </c>
      <c r="C66" s="62"/>
      <c r="D66" s="4"/>
      <c r="E66" s="54"/>
      <c r="F66" s="313">
        <v>0</v>
      </c>
      <c r="G66" s="165">
        <v>1</v>
      </c>
      <c r="H66" s="57"/>
      <c r="I66" s="142">
        <v>0</v>
      </c>
      <c r="J66" s="166">
        <v>0</v>
      </c>
      <c r="K66" s="301">
        <v>0</v>
      </c>
      <c r="L66" s="376">
        <f>G66*G10</f>
        <v>70174</v>
      </c>
      <c r="M66" s="58"/>
      <c r="N66" s="180">
        <v>0</v>
      </c>
      <c r="O66" s="181">
        <f t="shared" si="11"/>
        <v>0</v>
      </c>
      <c r="P66" s="180">
        <v>0</v>
      </c>
      <c r="Q66" s="182">
        <v>0</v>
      </c>
      <c r="R66" s="183">
        <f t="shared" si="12"/>
        <v>0</v>
      </c>
      <c r="S66" s="184">
        <v>0</v>
      </c>
      <c r="T66" s="185">
        <f t="shared" si="13"/>
        <v>0</v>
      </c>
      <c r="U66" s="420"/>
      <c r="V66" s="89"/>
    </row>
    <row r="67" spans="1:22" ht="21" customHeight="1" thickBot="1">
      <c r="A67" s="7"/>
      <c r="B67" s="160" t="s">
        <v>33</v>
      </c>
      <c r="C67" s="62" t="s">
        <v>33</v>
      </c>
      <c r="D67" s="4">
        <v>24</v>
      </c>
      <c r="E67" s="54" t="s">
        <v>12</v>
      </c>
      <c r="F67" s="313">
        <v>0</v>
      </c>
      <c r="G67" s="166">
        <v>0</v>
      </c>
      <c r="H67" s="57">
        <v>0</v>
      </c>
      <c r="I67" s="142">
        <v>1</v>
      </c>
      <c r="J67" s="166">
        <v>0</v>
      </c>
      <c r="K67" s="301">
        <v>1</v>
      </c>
      <c r="L67" s="376">
        <f>$G$5*G67</f>
        <v>0</v>
      </c>
      <c r="M67" s="58">
        <f>$H$5*H67</f>
        <v>0</v>
      </c>
      <c r="N67" s="180">
        <v>8978.2000000000007</v>
      </c>
      <c r="O67" s="181">
        <f t="shared" si="11"/>
        <v>12200</v>
      </c>
      <c r="P67" s="180">
        <v>2200</v>
      </c>
      <c r="Q67" s="182">
        <v>0</v>
      </c>
      <c r="R67" s="183">
        <f t="shared" si="12"/>
        <v>0</v>
      </c>
      <c r="S67" s="184">
        <f>K8</f>
        <v>8906.81</v>
      </c>
      <c r="T67" s="185">
        <f t="shared" si="13"/>
        <v>14250</v>
      </c>
      <c r="U67" s="329">
        <f>L67+N67+P67+Q67+S67</f>
        <v>20085.010000000002</v>
      </c>
    </row>
    <row r="68" spans="1:22" ht="21" customHeight="1" thickBot="1">
      <c r="A68" s="7"/>
      <c r="B68" s="160" t="s">
        <v>34</v>
      </c>
      <c r="C68" s="62" t="s">
        <v>34</v>
      </c>
      <c r="D68" s="4">
        <v>25</v>
      </c>
      <c r="E68" s="54" t="s">
        <v>12</v>
      </c>
      <c r="F68" s="313">
        <v>0</v>
      </c>
      <c r="G68" s="166">
        <v>0</v>
      </c>
      <c r="H68" s="57">
        <v>0</v>
      </c>
      <c r="I68" s="142">
        <v>1</v>
      </c>
      <c r="J68" s="166">
        <v>0</v>
      </c>
      <c r="K68" s="301">
        <v>2</v>
      </c>
      <c r="L68" s="376">
        <f>$G$5*G68</f>
        <v>0</v>
      </c>
      <c r="M68" s="58">
        <f>$H$5*H68</f>
        <v>0</v>
      </c>
      <c r="N68" s="180">
        <v>8978.2000000000007</v>
      </c>
      <c r="O68" s="181">
        <f t="shared" si="11"/>
        <v>12200</v>
      </c>
      <c r="P68" s="180">
        <v>2200</v>
      </c>
      <c r="Q68" s="182">
        <v>0</v>
      </c>
      <c r="R68" s="183">
        <f t="shared" si="12"/>
        <v>0</v>
      </c>
      <c r="S68" s="184">
        <f>K68*K8</f>
        <v>17813.62</v>
      </c>
      <c r="T68" s="185">
        <f t="shared" si="13"/>
        <v>28500</v>
      </c>
      <c r="U68" s="329">
        <f t="shared" ref="U68:U70" si="14">L68+N68+P68+Q68+S68</f>
        <v>28991.82</v>
      </c>
    </row>
    <row r="69" spans="1:22" ht="21" customHeight="1" thickBot="1">
      <c r="A69" s="13"/>
      <c r="B69" s="160" t="s">
        <v>126</v>
      </c>
      <c r="C69" s="62" t="s">
        <v>127</v>
      </c>
      <c r="D69" s="4">
        <v>26</v>
      </c>
      <c r="E69" s="54" t="s">
        <v>12</v>
      </c>
      <c r="F69" s="313">
        <v>0</v>
      </c>
      <c r="G69" s="166">
        <v>0</v>
      </c>
      <c r="H69" s="57">
        <v>0</v>
      </c>
      <c r="I69" s="166">
        <v>0</v>
      </c>
      <c r="J69" s="166">
        <v>0</v>
      </c>
      <c r="K69" s="301">
        <v>2</v>
      </c>
      <c r="L69" s="376">
        <f>$G$5*G69</f>
        <v>0</v>
      </c>
      <c r="M69" s="58">
        <f>$H$5*H69</f>
        <v>0</v>
      </c>
      <c r="N69" s="180">
        <v>0</v>
      </c>
      <c r="O69" s="181">
        <f t="shared" si="11"/>
        <v>0</v>
      </c>
      <c r="P69" s="180">
        <v>0</v>
      </c>
      <c r="Q69" s="182">
        <v>0</v>
      </c>
      <c r="R69" s="183">
        <f t="shared" si="12"/>
        <v>0</v>
      </c>
      <c r="S69" s="184">
        <f>K69*K8</f>
        <v>17813.62</v>
      </c>
      <c r="T69" s="185">
        <f t="shared" si="13"/>
        <v>28500</v>
      </c>
      <c r="U69" s="329">
        <f t="shared" si="14"/>
        <v>17813.62</v>
      </c>
    </row>
    <row r="70" spans="1:22" ht="21" customHeight="1" thickBot="1">
      <c r="A70" s="13"/>
      <c r="B70" s="160" t="s">
        <v>141</v>
      </c>
      <c r="C70" s="62" t="s">
        <v>36</v>
      </c>
      <c r="D70" s="4">
        <v>27</v>
      </c>
      <c r="E70" s="54" t="s">
        <v>12</v>
      </c>
      <c r="F70" s="313">
        <v>0</v>
      </c>
      <c r="G70" s="166">
        <v>0</v>
      </c>
      <c r="H70" s="57">
        <v>0</v>
      </c>
      <c r="I70" s="166">
        <v>0</v>
      </c>
      <c r="J70" s="123">
        <v>1</v>
      </c>
      <c r="K70" s="301">
        <v>2</v>
      </c>
      <c r="L70" s="376">
        <f>$G$5*G70</f>
        <v>0</v>
      </c>
      <c r="M70" s="58">
        <f>$H$5*H70</f>
        <v>0</v>
      </c>
      <c r="N70" s="180">
        <v>0</v>
      </c>
      <c r="O70" s="181">
        <f t="shared" si="11"/>
        <v>0</v>
      </c>
      <c r="P70" s="180">
        <v>0</v>
      </c>
      <c r="Q70" s="182">
        <f>J8</f>
        <v>11637.78</v>
      </c>
      <c r="R70" s="183">
        <f t="shared" si="12"/>
        <v>16000</v>
      </c>
      <c r="S70" s="184">
        <f>K70*K8</f>
        <v>17813.62</v>
      </c>
      <c r="T70" s="185">
        <f t="shared" si="13"/>
        <v>28500</v>
      </c>
      <c r="U70" s="329">
        <f t="shared" si="14"/>
        <v>29451.4</v>
      </c>
    </row>
    <row r="71" spans="1:22" ht="21" hidden="1" customHeight="1" thickBot="1">
      <c r="A71" s="6"/>
      <c r="B71" s="18" t="s">
        <v>130</v>
      </c>
      <c r="F71" s="28"/>
      <c r="G71" s="11"/>
      <c r="H71" s="11"/>
      <c r="I71" s="11"/>
      <c r="J71" s="11"/>
      <c r="K71" s="11"/>
      <c r="L71" s="23"/>
      <c r="N71" s="23"/>
      <c r="O71" s="23"/>
      <c r="P71" s="23"/>
      <c r="Q71" s="23"/>
      <c r="R71" s="23"/>
      <c r="S71" s="23"/>
      <c r="T71" s="23"/>
      <c r="U71" s="23"/>
    </row>
    <row r="72" spans="1:22" s="11" customFormat="1" ht="21" hidden="1" customHeight="1" thickBot="1">
      <c r="A72" s="443" t="s">
        <v>119</v>
      </c>
      <c r="B72" s="421" t="s">
        <v>137</v>
      </c>
      <c r="C72" s="421" t="s">
        <v>114</v>
      </c>
      <c r="D72" s="421" t="s">
        <v>0</v>
      </c>
      <c r="E72" s="421" t="s">
        <v>1</v>
      </c>
      <c r="F72" s="424" t="s">
        <v>154</v>
      </c>
      <c r="G72" s="424" t="s">
        <v>139</v>
      </c>
      <c r="H72" s="424" t="s">
        <v>138</v>
      </c>
      <c r="I72" s="424" t="s">
        <v>140</v>
      </c>
      <c r="J72" s="415" t="s">
        <v>145</v>
      </c>
      <c r="K72" s="415" t="s">
        <v>146</v>
      </c>
      <c r="L72" s="417" t="s">
        <v>148</v>
      </c>
      <c r="M72" s="417" t="s">
        <v>149</v>
      </c>
      <c r="N72" s="92"/>
      <c r="O72" s="417" t="s">
        <v>150</v>
      </c>
      <c r="P72" s="92"/>
      <c r="Q72" s="92"/>
      <c r="R72" s="413" t="s">
        <v>151</v>
      </c>
      <c r="S72" s="96"/>
      <c r="T72" s="413" t="s">
        <v>152</v>
      </c>
      <c r="U72" s="413" t="s">
        <v>153</v>
      </c>
    </row>
    <row r="73" spans="1:22" s="11" customFormat="1" ht="21" hidden="1" customHeight="1" thickBot="1">
      <c r="A73" s="444"/>
      <c r="B73" s="422"/>
      <c r="C73" s="423"/>
      <c r="D73" s="421"/>
      <c r="E73" s="421"/>
      <c r="F73" s="425"/>
      <c r="G73" s="425"/>
      <c r="H73" s="424"/>
      <c r="I73" s="425"/>
      <c r="J73" s="416"/>
      <c r="K73" s="416"/>
      <c r="L73" s="418"/>
      <c r="M73" s="417"/>
      <c r="N73" s="95"/>
      <c r="O73" s="418"/>
      <c r="P73" s="95"/>
      <c r="Q73" s="95"/>
      <c r="R73" s="414"/>
      <c r="S73" s="97"/>
      <c r="T73" s="414"/>
      <c r="U73" s="414"/>
    </row>
    <row r="74" spans="1:22" ht="21" customHeight="1" thickBot="1">
      <c r="A74" s="6"/>
      <c r="B74" s="160" t="s">
        <v>37</v>
      </c>
      <c r="C74" s="62" t="s">
        <v>37</v>
      </c>
      <c r="D74" s="4">
        <v>28</v>
      </c>
      <c r="E74" s="54" t="s">
        <v>12</v>
      </c>
      <c r="F74" s="313">
        <v>0</v>
      </c>
      <c r="G74" s="166">
        <v>0</v>
      </c>
      <c r="H74" s="57">
        <v>0</v>
      </c>
      <c r="I74" s="166">
        <v>0</v>
      </c>
      <c r="J74" s="166">
        <v>0</v>
      </c>
      <c r="K74" s="301">
        <v>2</v>
      </c>
      <c r="L74" s="376">
        <f>$G$5*G74</f>
        <v>0</v>
      </c>
      <c r="M74" s="58">
        <f>$H$5*H74</f>
        <v>0</v>
      </c>
      <c r="N74" s="180">
        <v>0</v>
      </c>
      <c r="O74" s="181">
        <f>$I$5*I74</f>
        <v>0</v>
      </c>
      <c r="P74" s="180">
        <v>0</v>
      </c>
      <c r="Q74" s="182">
        <v>0</v>
      </c>
      <c r="R74" s="183">
        <f>$J$5*J74</f>
        <v>0</v>
      </c>
      <c r="S74" s="184">
        <f>K74*K8</f>
        <v>17813.62</v>
      </c>
      <c r="T74" s="185">
        <f>$K$5*K74</f>
        <v>28500</v>
      </c>
      <c r="U74" s="329">
        <f t="shared" ref="U74:U78" si="15">L74+N74+P74+Q74+S74</f>
        <v>17813.62</v>
      </c>
    </row>
    <row r="75" spans="1:22" ht="41.25" customHeight="1" thickBot="1">
      <c r="A75" s="6" t="s">
        <v>65</v>
      </c>
      <c r="B75" s="160" t="s">
        <v>38</v>
      </c>
      <c r="C75" s="62" t="s">
        <v>116</v>
      </c>
      <c r="D75" s="4">
        <v>29</v>
      </c>
      <c r="E75" s="54" t="s">
        <v>12</v>
      </c>
      <c r="F75" s="313">
        <v>0</v>
      </c>
      <c r="G75" s="166">
        <v>0</v>
      </c>
      <c r="H75" s="57">
        <v>0</v>
      </c>
      <c r="I75" s="142">
        <v>1</v>
      </c>
      <c r="J75" s="166">
        <v>0</v>
      </c>
      <c r="K75" s="304">
        <v>0</v>
      </c>
      <c r="L75" s="376">
        <f>$G$5*G75</f>
        <v>0</v>
      </c>
      <c r="M75" s="58">
        <f>$H$5*H75</f>
        <v>0</v>
      </c>
      <c r="N75" s="180">
        <v>8978.2000000000007</v>
      </c>
      <c r="O75" s="181">
        <f>$I$5*I75</f>
        <v>12200</v>
      </c>
      <c r="P75" s="180">
        <v>2200</v>
      </c>
      <c r="Q75" s="182">
        <v>0</v>
      </c>
      <c r="R75" s="183">
        <f>$J$5*J75</f>
        <v>0</v>
      </c>
      <c r="S75" s="184">
        <v>0</v>
      </c>
      <c r="T75" s="185">
        <f>$K$5*K75</f>
        <v>0</v>
      </c>
      <c r="U75" s="329">
        <f t="shared" si="15"/>
        <v>11178.2</v>
      </c>
    </row>
    <row r="76" spans="1:22" ht="21" customHeight="1" thickBot="1">
      <c r="A76" s="7"/>
      <c r="B76" s="160" t="s">
        <v>39</v>
      </c>
      <c r="C76" s="62" t="s">
        <v>39</v>
      </c>
      <c r="D76" s="4">
        <v>30</v>
      </c>
      <c r="E76" s="54" t="s">
        <v>12</v>
      </c>
      <c r="F76" s="313">
        <v>0</v>
      </c>
      <c r="G76" s="166">
        <v>0</v>
      </c>
      <c r="H76" s="57">
        <v>0</v>
      </c>
      <c r="I76" s="166">
        <v>0</v>
      </c>
      <c r="J76" s="166">
        <v>0</v>
      </c>
      <c r="K76" s="301">
        <v>2</v>
      </c>
      <c r="L76" s="376">
        <f>$G$5*G76</f>
        <v>0</v>
      </c>
      <c r="M76" s="58">
        <f>$H$5*H76</f>
        <v>0</v>
      </c>
      <c r="N76" s="180">
        <v>0</v>
      </c>
      <c r="O76" s="181">
        <f>$I$5*I76</f>
        <v>0</v>
      </c>
      <c r="P76" s="180">
        <v>0</v>
      </c>
      <c r="Q76" s="182">
        <v>0</v>
      </c>
      <c r="R76" s="183">
        <f>$J$5*J76</f>
        <v>0</v>
      </c>
      <c r="S76" s="184">
        <f>K76*K8</f>
        <v>17813.62</v>
      </c>
      <c r="T76" s="185">
        <f>$K$5*K76</f>
        <v>28500</v>
      </c>
      <c r="U76" s="329">
        <f t="shared" si="15"/>
        <v>17813.62</v>
      </c>
    </row>
    <row r="77" spans="1:22" ht="21" customHeight="1" thickBot="1">
      <c r="A77" s="7"/>
      <c r="B77" s="160" t="s">
        <v>40</v>
      </c>
      <c r="C77" s="62" t="s">
        <v>40</v>
      </c>
      <c r="D77" s="4">
        <v>31</v>
      </c>
      <c r="E77" s="54" t="s">
        <v>12</v>
      </c>
      <c r="F77" s="313">
        <v>0</v>
      </c>
      <c r="G77" s="166">
        <v>0</v>
      </c>
      <c r="H77" s="57">
        <v>0</v>
      </c>
      <c r="I77" s="166">
        <v>0</v>
      </c>
      <c r="J77" s="166">
        <v>0</v>
      </c>
      <c r="K77" s="301">
        <v>2</v>
      </c>
      <c r="L77" s="376">
        <f>$G$5*G77</f>
        <v>0</v>
      </c>
      <c r="M77" s="58">
        <f>$H$5*H77</f>
        <v>0</v>
      </c>
      <c r="N77" s="180">
        <v>0</v>
      </c>
      <c r="O77" s="181">
        <f>$I$5*I77</f>
        <v>0</v>
      </c>
      <c r="P77" s="180">
        <v>0</v>
      </c>
      <c r="Q77" s="182">
        <v>0</v>
      </c>
      <c r="R77" s="183">
        <f>$J$5*J77</f>
        <v>0</v>
      </c>
      <c r="S77" s="184">
        <f>K77*K8</f>
        <v>17813.62</v>
      </c>
      <c r="T77" s="185">
        <f>$K$5*K77</f>
        <v>28500</v>
      </c>
      <c r="U77" s="329">
        <f t="shared" si="15"/>
        <v>17813.62</v>
      </c>
    </row>
    <row r="78" spans="1:22" ht="21" customHeight="1" thickBot="1">
      <c r="B78" s="189" t="s">
        <v>35</v>
      </c>
      <c r="C78" s="62" t="s">
        <v>35</v>
      </c>
      <c r="D78" s="4">
        <v>32</v>
      </c>
      <c r="E78" s="54" t="s">
        <v>12</v>
      </c>
      <c r="F78" s="339">
        <v>0</v>
      </c>
      <c r="G78" s="320">
        <v>0</v>
      </c>
      <c r="H78" s="57">
        <v>0</v>
      </c>
      <c r="I78" s="370">
        <v>1</v>
      </c>
      <c r="J78" s="320">
        <v>0</v>
      </c>
      <c r="K78" s="321">
        <v>0</v>
      </c>
      <c r="L78" s="377">
        <f>$G$5*G78</f>
        <v>0</v>
      </c>
      <c r="M78" s="58">
        <f>$H$5*H78</f>
        <v>0</v>
      </c>
      <c r="N78" s="331">
        <v>8978.2000000000007</v>
      </c>
      <c r="O78" s="330">
        <f>$I$5*I78</f>
        <v>12200</v>
      </c>
      <c r="P78" s="331">
        <v>2200</v>
      </c>
      <c r="Q78" s="332">
        <v>0</v>
      </c>
      <c r="R78" s="333">
        <f>$J$5*J78</f>
        <v>0</v>
      </c>
      <c r="S78" s="334">
        <v>0</v>
      </c>
      <c r="T78" s="335">
        <f>$K$5*K78</f>
        <v>0</v>
      </c>
      <c r="U78" s="336">
        <f t="shared" si="15"/>
        <v>11178.2</v>
      </c>
    </row>
    <row r="79" spans="1:22" ht="21" hidden="1" customHeight="1" thickBot="1">
      <c r="A79" s="6" t="s">
        <v>124</v>
      </c>
      <c r="B79" s="18" t="s">
        <v>131</v>
      </c>
      <c r="F79" s="28"/>
      <c r="G79" s="11"/>
      <c r="H79" s="11"/>
      <c r="I79" s="11"/>
      <c r="J79" s="11"/>
      <c r="K79" s="11"/>
      <c r="L79" s="23"/>
      <c r="N79" s="23"/>
      <c r="O79" s="23"/>
      <c r="P79" s="23"/>
      <c r="Q79" s="23"/>
      <c r="R79" s="23"/>
      <c r="S79" s="23"/>
      <c r="T79" s="23"/>
      <c r="U79" s="23"/>
    </row>
    <row r="80" spans="1:22" s="11" customFormat="1" ht="21" hidden="1" customHeight="1" thickBot="1">
      <c r="A80" s="443" t="s">
        <v>119</v>
      </c>
      <c r="B80" s="421" t="s">
        <v>137</v>
      </c>
      <c r="C80" s="421" t="s">
        <v>114</v>
      </c>
      <c r="D80" s="421" t="s">
        <v>0</v>
      </c>
      <c r="E80" s="421" t="s">
        <v>1</v>
      </c>
      <c r="F80" s="424" t="s">
        <v>154</v>
      </c>
      <c r="G80" s="424" t="s">
        <v>139</v>
      </c>
      <c r="H80" s="424" t="s">
        <v>138</v>
      </c>
      <c r="I80" s="424" t="s">
        <v>140</v>
      </c>
      <c r="J80" s="415" t="s">
        <v>145</v>
      </c>
      <c r="K80" s="415" t="s">
        <v>146</v>
      </c>
      <c r="L80" s="417" t="s">
        <v>148</v>
      </c>
      <c r="M80" s="417" t="s">
        <v>149</v>
      </c>
      <c r="N80" s="92"/>
      <c r="O80" s="417" t="s">
        <v>150</v>
      </c>
      <c r="P80" s="92"/>
      <c r="Q80" s="92"/>
      <c r="R80" s="413" t="s">
        <v>151</v>
      </c>
      <c r="S80" s="96"/>
      <c r="T80" s="413" t="s">
        <v>152</v>
      </c>
      <c r="U80" s="413" t="s">
        <v>153</v>
      </c>
    </row>
    <row r="81" spans="1:21" s="11" customFormat="1" ht="21" hidden="1" customHeight="1" thickBot="1">
      <c r="A81" s="444"/>
      <c r="B81" s="422"/>
      <c r="C81" s="423"/>
      <c r="D81" s="421"/>
      <c r="E81" s="421"/>
      <c r="F81" s="425"/>
      <c r="G81" s="425"/>
      <c r="H81" s="424"/>
      <c r="I81" s="425"/>
      <c r="J81" s="416"/>
      <c r="K81" s="416"/>
      <c r="L81" s="418"/>
      <c r="M81" s="417"/>
      <c r="N81" s="95"/>
      <c r="O81" s="418"/>
      <c r="P81" s="95"/>
      <c r="Q81" s="95"/>
      <c r="R81" s="414"/>
      <c r="S81" s="97"/>
      <c r="T81" s="414"/>
      <c r="U81" s="414"/>
    </row>
    <row r="82" spans="1:21" s="11" customFormat="1" ht="20.25" customHeight="1" thickBot="1">
      <c r="A82" s="87"/>
      <c r="B82" s="190" t="s">
        <v>175</v>
      </c>
      <c r="C82" s="88"/>
      <c r="D82" s="82"/>
      <c r="E82" s="82"/>
      <c r="F82" s="480"/>
      <c r="G82" s="481"/>
      <c r="H82" s="482"/>
      <c r="I82" s="480"/>
      <c r="J82" s="483"/>
      <c r="K82" s="483"/>
      <c r="L82" s="481"/>
      <c r="M82" s="482"/>
      <c r="N82" s="480"/>
      <c r="O82" s="483"/>
      <c r="P82" s="483"/>
      <c r="Q82" s="483"/>
      <c r="R82" s="483"/>
      <c r="S82" s="483"/>
      <c r="T82" s="483"/>
      <c r="U82" s="481"/>
    </row>
    <row r="83" spans="1:21" ht="21" customHeight="1" thickBot="1">
      <c r="A83" s="6"/>
      <c r="B83" s="158" t="s">
        <v>183</v>
      </c>
      <c r="C83" s="64" t="s">
        <v>48</v>
      </c>
      <c r="D83" s="2">
        <v>5</v>
      </c>
      <c r="E83" s="55" t="s">
        <v>4</v>
      </c>
      <c r="F83" s="349">
        <v>0</v>
      </c>
      <c r="G83" s="206">
        <v>1</v>
      </c>
      <c r="H83" s="57">
        <v>0</v>
      </c>
      <c r="I83" s="194">
        <v>0</v>
      </c>
      <c r="J83" s="194">
        <v>0</v>
      </c>
      <c r="K83" s="305">
        <v>0</v>
      </c>
      <c r="L83" s="386">
        <f>G83*G8</f>
        <v>69478.2</v>
      </c>
      <c r="M83" s="58">
        <f>$H$5*H83</f>
        <v>0</v>
      </c>
      <c r="N83" s="198">
        <v>0</v>
      </c>
      <c r="O83" s="179">
        <f>$I$5*I83</f>
        <v>0</v>
      </c>
      <c r="P83" s="198">
        <v>0</v>
      </c>
      <c r="Q83" s="199">
        <v>0</v>
      </c>
      <c r="R83" s="200">
        <f>$J$5*J83</f>
        <v>0</v>
      </c>
      <c r="S83" s="201">
        <v>0</v>
      </c>
      <c r="T83" s="202">
        <f>$K$5*K83</f>
        <v>0</v>
      </c>
      <c r="U83" s="459">
        <f>L83+L84</f>
        <v>139652.20000000001</v>
      </c>
    </row>
    <row r="84" spans="1:21" ht="38.25" customHeight="1" thickBot="1">
      <c r="A84" s="6"/>
      <c r="B84" s="205" t="s">
        <v>203</v>
      </c>
      <c r="C84" s="64"/>
      <c r="D84" s="2"/>
      <c r="E84" s="55"/>
      <c r="F84" s="349">
        <v>0</v>
      </c>
      <c r="G84" s="206">
        <v>1</v>
      </c>
      <c r="H84" s="57"/>
      <c r="I84" s="194">
        <v>0</v>
      </c>
      <c r="J84" s="194">
        <v>0</v>
      </c>
      <c r="K84" s="305">
        <v>0</v>
      </c>
      <c r="L84" s="386">
        <f>G84*G10</f>
        <v>70174</v>
      </c>
      <c r="M84" s="58"/>
      <c r="N84" s="198">
        <v>0</v>
      </c>
      <c r="O84" s="179">
        <v>0</v>
      </c>
      <c r="P84" s="198">
        <v>0</v>
      </c>
      <c r="Q84" s="199">
        <v>0</v>
      </c>
      <c r="R84" s="200">
        <v>0</v>
      </c>
      <c r="S84" s="201">
        <v>0</v>
      </c>
      <c r="T84" s="202">
        <v>0</v>
      </c>
      <c r="U84" s="420"/>
    </row>
    <row r="85" spans="1:21" ht="24" customHeight="1" thickBot="1">
      <c r="A85" s="6"/>
      <c r="B85" s="159" t="s">
        <v>184</v>
      </c>
      <c r="C85" s="62" t="s">
        <v>43</v>
      </c>
      <c r="D85" s="4">
        <v>6</v>
      </c>
      <c r="E85" s="54" t="s">
        <v>4</v>
      </c>
      <c r="F85" s="313">
        <v>0</v>
      </c>
      <c r="G85" s="166">
        <v>0</v>
      </c>
      <c r="H85" s="57">
        <v>0</v>
      </c>
      <c r="I85" s="142">
        <v>1</v>
      </c>
      <c r="J85" s="123">
        <v>1</v>
      </c>
      <c r="K85" s="301">
        <v>2</v>
      </c>
      <c r="L85" s="376">
        <f>$G$5*G85</f>
        <v>0</v>
      </c>
      <c r="M85" s="58">
        <f>$H$5*H85</f>
        <v>0</v>
      </c>
      <c r="N85" s="180">
        <v>8978.2000000000007</v>
      </c>
      <c r="O85" s="181">
        <f>$I$5*I85</f>
        <v>12200</v>
      </c>
      <c r="P85" s="180">
        <v>2200</v>
      </c>
      <c r="Q85" s="182">
        <f>J10</f>
        <v>11637.78</v>
      </c>
      <c r="R85" s="183">
        <f>$J$5*J85</f>
        <v>16000</v>
      </c>
      <c r="S85" s="184">
        <f>K85*K8</f>
        <v>17813.62</v>
      </c>
      <c r="T85" s="185">
        <f>$K$5*K85</f>
        <v>28500</v>
      </c>
      <c r="U85" s="329">
        <f>L85+N85+P85+Q85+S85</f>
        <v>40629.600000000006</v>
      </c>
    </row>
    <row r="86" spans="1:21" ht="21" customHeight="1" thickBot="1">
      <c r="A86" s="6"/>
      <c r="B86" s="160" t="s">
        <v>41</v>
      </c>
      <c r="C86" s="62" t="s">
        <v>41</v>
      </c>
      <c r="D86" s="4">
        <v>33</v>
      </c>
      <c r="E86" s="54" t="s">
        <v>12</v>
      </c>
      <c r="F86" s="313">
        <v>0</v>
      </c>
      <c r="G86" s="166">
        <v>0</v>
      </c>
      <c r="H86" s="57">
        <v>0</v>
      </c>
      <c r="I86" s="142">
        <v>1</v>
      </c>
      <c r="J86" s="123">
        <v>1</v>
      </c>
      <c r="K86" s="300">
        <v>0</v>
      </c>
      <c r="L86" s="376">
        <f>$G$5*G86</f>
        <v>0</v>
      </c>
      <c r="M86" s="58">
        <f>$H$5*H86</f>
        <v>0</v>
      </c>
      <c r="N86" s="180">
        <v>8978.2000000000007</v>
      </c>
      <c r="O86" s="181">
        <f>$I$5*I86</f>
        <v>12200</v>
      </c>
      <c r="P86" s="180">
        <v>2200</v>
      </c>
      <c r="Q86" s="182">
        <f>J8</f>
        <v>11637.78</v>
      </c>
      <c r="R86" s="183">
        <f>$J$5*J86</f>
        <v>16000</v>
      </c>
      <c r="S86" s="184">
        <v>0</v>
      </c>
      <c r="T86" s="185">
        <f>$K$5*K86</f>
        <v>0</v>
      </c>
      <c r="U86" s="329">
        <f t="shared" ref="U86:U88" si="16">L86+N86+P86+Q86+S86</f>
        <v>22815.980000000003</v>
      </c>
    </row>
    <row r="87" spans="1:21" ht="21" customHeight="1" thickBot="1">
      <c r="A87" s="6"/>
      <c r="B87" s="203" t="s">
        <v>185</v>
      </c>
      <c r="C87" s="62" t="s">
        <v>44</v>
      </c>
      <c r="D87" s="4">
        <v>34</v>
      </c>
      <c r="E87" s="54" t="s">
        <v>49</v>
      </c>
      <c r="F87" s="313">
        <v>0</v>
      </c>
      <c r="G87" s="164">
        <v>0</v>
      </c>
      <c r="H87" s="59">
        <v>0</v>
      </c>
      <c r="I87" s="142">
        <v>1</v>
      </c>
      <c r="J87" s="123">
        <v>2</v>
      </c>
      <c r="K87" s="297">
        <v>2</v>
      </c>
      <c r="L87" s="376">
        <f>$G$5*G87</f>
        <v>0</v>
      </c>
      <c r="M87" s="58">
        <f>$H$5*H87</f>
        <v>0</v>
      </c>
      <c r="N87" s="180">
        <v>8978.2000000000007</v>
      </c>
      <c r="O87" s="181">
        <f>$I$5*I87</f>
        <v>12200</v>
      </c>
      <c r="P87" s="180">
        <v>2200</v>
      </c>
      <c r="Q87" s="182">
        <f>J87*J8</f>
        <v>23275.56</v>
      </c>
      <c r="R87" s="183">
        <f>$J$5*J87</f>
        <v>32000</v>
      </c>
      <c r="S87" s="184">
        <f>K87*K8</f>
        <v>17813.62</v>
      </c>
      <c r="T87" s="185">
        <f>$K$5*K87</f>
        <v>28500</v>
      </c>
      <c r="U87" s="329">
        <f t="shared" si="16"/>
        <v>52267.380000000005</v>
      </c>
    </row>
    <row r="88" spans="1:21" ht="21" customHeight="1" thickBot="1">
      <c r="A88" s="6"/>
      <c r="B88" s="160" t="s">
        <v>47</v>
      </c>
      <c r="C88" s="62" t="s">
        <v>47</v>
      </c>
      <c r="D88" s="4">
        <v>35</v>
      </c>
      <c r="E88" s="54" t="s">
        <v>12</v>
      </c>
      <c r="F88" s="338">
        <v>1</v>
      </c>
      <c r="G88" s="164">
        <v>0</v>
      </c>
      <c r="H88" s="59">
        <v>0</v>
      </c>
      <c r="I88" s="166">
        <v>0</v>
      </c>
      <c r="J88" s="166">
        <v>0</v>
      </c>
      <c r="K88" s="297">
        <v>2</v>
      </c>
      <c r="L88" s="376">
        <f>$G$5*G88</f>
        <v>0</v>
      </c>
      <c r="M88" s="58">
        <f>$H$5*H88</f>
        <v>0</v>
      </c>
      <c r="N88" s="180">
        <v>0</v>
      </c>
      <c r="O88" s="181">
        <f>$I$5*I88</f>
        <v>0</v>
      </c>
      <c r="P88" s="180">
        <v>0</v>
      </c>
      <c r="Q88" s="182">
        <v>0</v>
      </c>
      <c r="R88" s="183">
        <f>$J$5*J88</f>
        <v>0</v>
      </c>
      <c r="S88" s="184">
        <f>K88*K8</f>
        <v>17813.62</v>
      </c>
      <c r="T88" s="185">
        <f>$K$5*K88</f>
        <v>28500</v>
      </c>
      <c r="U88" s="329">
        <f t="shared" si="16"/>
        <v>17813.62</v>
      </c>
    </row>
    <row r="89" spans="1:21" ht="21" customHeight="1" thickBot="1">
      <c r="A89" s="6"/>
      <c r="B89" s="189" t="s">
        <v>50</v>
      </c>
      <c r="C89" s="62" t="s">
        <v>50</v>
      </c>
      <c r="D89" s="4">
        <v>36</v>
      </c>
      <c r="E89" s="54" t="s">
        <v>12</v>
      </c>
      <c r="F89" s="313">
        <v>0</v>
      </c>
      <c r="G89" s="165">
        <v>1</v>
      </c>
      <c r="H89" s="59">
        <v>0</v>
      </c>
      <c r="I89" s="166">
        <v>0</v>
      </c>
      <c r="J89" s="166">
        <v>0</v>
      </c>
      <c r="K89" s="300">
        <v>0</v>
      </c>
      <c r="L89" s="376">
        <f>G89*G8</f>
        <v>69478.2</v>
      </c>
      <c r="M89" s="58">
        <f>$H$5*H89</f>
        <v>0</v>
      </c>
      <c r="N89" s="180">
        <v>0</v>
      </c>
      <c r="O89" s="181">
        <f>$I$5*I89</f>
        <v>0</v>
      </c>
      <c r="P89" s="180">
        <v>0</v>
      </c>
      <c r="Q89" s="182">
        <v>0</v>
      </c>
      <c r="R89" s="183">
        <f>$J$5*J89</f>
        <v>0</v>
      </c>
      <c r="S89" s="184">
        <v>0</v>
      </c>
      <c r="T89" s="185">
        <f>$K$5*K89</f>
        <v>0</v>
      </c>
      <c r="U89" s="456">
        <f>L89+L93</f>
        <v>139652.20000000001</v>
      </c>
    </row>
    <row r="90" spans="1:21" ht="21" hidden="1" customHeight="1" thickBot="1">
      <c r="A90" s="7"/>
      <c r="B90" s="18" t="s">
        <v>131</v>
      </c>
      <c r="F90" s="28"/>
      <c r="G90" s="27"/>
      <c r="H90" s="27"/>
      <c r="I90" s="11"/>
      <c r="J90" s="11"/>
      <c r="K90" s="11"/>
      <c r="L90" s="23"/>
      <c r="N90" s="23"/>
      <c r="O90" s="23"/>
      <c r="P90" s="23"/>
      <c r="Q90" s="23"/>
      <c r="R90" s="23"/>
      <c r="S90" s="23"/>
      <c r="T90" s="23"/>
      <c r="U90" s="457"/>
    </row>
    <row r="91" spans="1:21" s="11" customFormat="1" ht="21" hidden="1" customHeight="1" thickBot="1">
      <c r="A91" s="443" t="s">
        <v>119</v>
      </c>
      <c r="B91" s="421" t="s">
        <v>137</v>
      </c>
      <c r="C91" s="421" t="s">
        <v>114</v>
      </c>
      <c r="D91" s="421" t="s">
        <v>0</v>
      </c>
      <c r="E91" s="421" t="s">
        <v>1</v>
      </c>
      <c r="F91" s="424" t="s">
        <v>154</v>
      </c>
      <c r="G91" s="424" t="s">
        <v>139</v>
      </c>
      <c r="H91" s="424" t="s">
        <v>138</v>
      </c>
      <c r="I91" s="424" t="s">
        <v>140</v>
      </c>
      <c r="J91" s="415" t="s">
        <v>145</v>
      </c>
      <c r="K91" s="415" t="s">
        <v>146</v>
      </c>
      <c r="L91" s="417" t="s">
        <v>148</v>
      </c>
      <c r="M91" s="417" t="s">
        <v>149</v>
      </c>
      <c r="N91" s="92"/>
      <c r="O91" s="417" t="s">
        <v>150</v>
      </c>
      <c r="P91" s="92"/>
      <c r="Q91" s="92"/>
      <c r="R91" s="413" t="s">
        <v>151</v>
      </c>
      <c r="S91" s="96"/>
      <c r="T91" s="413" t="s">
        <v>152</v>
      </c>
      <c r="U91" s="457"/>
    </row>
    <row r="92" spans="1:21" s="11" customFormat="1" ht="21" hidden="1" customHeight="1" thickBot="1">
      <c r="A92" s="444"/>
      <c r="B92" s="422"/>
      <c r="C92" s="423"/>
      <c r="D92" s="421"/>
      <c r="E92" s="421"/>
      <c r="F92" s="425"/>
      <c r="G92" s="425"/>
      <c r="H92" s="424"/>
      <c r="I92" s="425"/>
      <c r="J92" s="416"/>
      <c r="K92" s="416"/>
      <c r="L92" s="418"/>
      <c r="M92" s="417"/>
      <c r="N92" s="95"/>
      <c r="O92" s="418"/>
      <c r="P92" s="95"/>
      <c r="Q92" s="95"/>
      <c r="R92" s="414"/>
      <c r="S92" s="97"/>
      <c r="T92" s="414"/>
      <c r="U92" s="457"/>
    </row>
    <row r="93" spans="1:21" s="11" customFormat="1" ht="33.75" customHeight="1" thickBot="1">
      <c r="A93" s="87"/>
      <c r="B93" s="160" t="s">
        <v>204</v>
      </c>
      <c r="C93" s="88"/>
      <c r="D93" s="82"/>
      <c r="E93" s="82"/>
      <c r="F93" s="362">
        <v>0</v>
      </c>
      <c r="G93" s="209">
        <v>1</v>
      </c>
      <c r="H93" s="94"/>
      <c r="I93" s="208">
        <v>0</v>
      </c>
      <c r="J93" s="210">
        <v>0</v>
      </c>
      <c r="K93" s="306">
        <v>0</v>
      </c>
      <c r="L93" s="376">
        <f>G93*G10</f>
        <v>70174</v>
      </c>
      <c r="M93" s="86"/>
      <c r="N93" s="211">
        <v>0</v>
      </c>
      <c r="O93" s="211">
        <v>0</v>
      </c>
      <c r="P93" s="211">
        <v>0</v>
      </c>
      <c r="Q93" s="211">
        <v>0</v>
      </c>
      <c r="R93" s="212">
        <v>0</v>
      </c>
      <c r="S93" s="212">
        <v>0</v>
      </c>
      <c r="T93" s="213">
        <v>0</v>
      </c>
      <c r="U93" s="458"/>
    </row>
    <row r="94" spans="1:21" ht="21" customHeight="1" thickBot="1">
      <c r="A94" s="7"/>
      <c r="B94" s="160" t="s">
        <v>46</v>
      </c>
      <c r="C94" s="62" t="s">
        <v>46</v>
      </c>
      <c r="D94" s="4">
        <v>37</v>
      </c>
      <c r="E94" s="54" t="s">
        <v>49</v>
      </c>
      <c r="F94" s="338">
        <v>1</v>
      </c>
      <c r="G94" s="164">
        <v>0</v>
      </c>
      <c r="H94" s="59">
        <v>0</v>
      </c>
      <c r="I94" s="166">
        <v>0</v>
      </c>
      <c r="J94" s="166">
        <v>0</v>
      </c>
      <c r="K94" s="297">
        <v>2</v>
      </c>
      <c r="L94" s="376">
        <f>$G$5*G94</f>
        <v>0</v>
      </c>
      <c r="M94" s="58">
        <f t="shared" ref="M94:M99" si="17">$H$5*H94</f>
        <v>0</v>
      </c>
      <c r="N94" s="180">
        <v>0</v>
      </c>
      <c r="O94" s="181">
        <f t="shared" ref="O94:O99" si="18">$I$5*I94</f>
        <v>0</v>
      </c>
      <c r="P94" s="180">
        <v>0</v>
      </c>
      <c r="Q94" s="182">
        <v>0</v>
      </c>
      <c r="R94" s="183">
        <f t="shared" ref="R94:R99" si="19">$J$5*J94</f>
        <v>0</v>
      </c>
      <c r="S94" s="184">
        <f>K94*K8</f>
        <v>17813.62</v>
      </c>
      <c r="T94" s="185">
        <f t="shared" ref="T94:T99" si="20">$K$5*K94</f>
        <v>28500</v>
      </c>
      <c r="U94" s="328">
        <f>L94+N94+P94+Q94+S94</f>
        <v>17813.62</v>
      </c>
    </row>
    <row r="95" spans="1:21" ht="21" customHeight="1" thickBot="1">
      <c r="A95" s="7"/>
      <c r="B95" s="160" t="s">
        <v>51</v>
      </c>
      <c r="C95" s="62" t="s">
        <v>51</v>
      </c>
      <c r="D95" s="4">
        <v>38</v>
      </c>
      <c r="E95" s="54" t="s">
        <v>12</v>
      </c>
      <c r="F95" s="313">
        <v>0</v>
      </c>
      <c r="G95" s="165">
        <v>1</v>
      </c>
      <c r="H95" s="59">
        <v>0</v>
      </c>
      <c r="I95" s="166">
        <v>0</v>
      </c>
      <c r="J95" s="166">
        <v>0</v>
      </c>
      <c r="K95" s="300">
        <v>0</v>
      </c>
      <c r="L95" s="376">
        <f>G95*G8</f>
        <v>69478.2</v>
      </c>
      <c r="M95" s="58">
        <f t="shared" si="17"/>
        <v>0</v>
      </c>
      <c r="N95" s="180">
        <v>0</v>
      </c>
      <c r="O95" s="181">
        <f t="shared" si="18"/>
        <v>0</v>
      </c>
      <c r="P95" s="180">
        <v>0</v>
      </c>
      <c r="Q95" s="182">
        <v>0</v>
      </c>
      <c r="R95" s="183">
        <f t="shared" si="19"/>
        <v>0</v>
      </c>
      <c r="S95" s="184">
        <v>0</v>
      </c>
      <c r="T95" s="185">
        <f t="shared" si="20"/>
        <v>0</v>
      </c>
      <c r="U95" s="328">
        <f t="shared" ref="U95:U99" si="21">L95+N95+P95+Q95+S95</f>
        <v>69478.2</v>
      </c>
    </row>
    <row r="96" spans="1:21" ht="21" customHeight="1" thickBot="1">
      <c r="A96" s="15"/>
      <c r="B96" s="160" t="s">
        <v>52</v>
      </c>
      <c r="C96" s="62" t="s">
        <v>52</v>
      </c>
      <c r="D96" s="4">
        <v>39</v>
      </c>
      <c r="E96" s="54" t="s">
        <v>12</v>
      </c>
      <c r="F96" s="313">
        <v>0</v>
      </c>
      <c r="G96" s="164">
        <v>0</v>
      </c>
      <c r="H96" s="59">
        <v>0</v>
      </c>
      <c r="I96" s="166">
        <v>0</v>
      </c>
      <c r="J96" s="123">
        <v>2</v>
      </c>
      <c r="K96" s="297">
        <v>2</v>
      </c>
      <c r="L96" s="376">
        <f>$G$5*G96</f>
        <v>0</v>
      </c>
      <c r="M96" s="58">
        <f t="shared" si="17"/>
        <v>0</v>
      </c>
      <c r="N96" s="180">
        <v>0</v>
      </c>
      <c r="O96" s="181">
        <f t="shared" si="18"/>
        <v>0</v>
      </c>
      <c r="P96" s="180">
        <v>0</v>
      </c>
      <c r="Q96" s="182">
        <f>J96*J8</f>
        <v>23275.56</v>
      </c>
      <c r="R96" s="183">
        <f t="shared" si="19"/>
        <v>32000</v>
      </c>
      <c r="S96" s="184">
        <f>K96*K8</f>
        <v>17813.62</v>
      </c>
      <c r="T96" s="185">
        <f t="shared" si="20"/>
        <v>28500</v>
      </c>
      <c r="U96" s="328">
        <f t="shared" si="21"/>
        <v>41089.18</v>
      </c>
    </row>
    <row r="97" spans="1:22" ht="21" customHeight="1" thickBot="1">
      <c r="A97" s="15"/>
      <c r="B97" s="160" t="s">
        <v>53</v>
      </c>
      <c r="C97" s="62" t="s">
        <v>53</v>
      </c>
      <c r="D97" s="4">
        <v>40</v>
      </c>
      <c r="E97" s="54" t="s">
        <v>12</v>
      </c>
      <c r="F97" s="313">
        <v>0</v>
      </c>
      <c r="G97" s="164">
        <v>0</v>
      </c>
      <c r="H97" s="59">
        <v>0</v>
      </c>
      <c r="I97" s="166">
        <v>0</v>
      </c>
      <c r="J97" s="123">
        <v>2</v>
      </c>
      <c r="K97" s="297">
        <v>2</v>
      </c>
      <c r="L97" s="376">
        <f>$G$5*G97</f>
        <v>0</v>
      </c>
      <c r="M97" s="58">
        <f t="shared" si="17"/>
        <v>0</v>
      </c>
      <c r="N97" s="180">
        <v>0</v>
      </c>
      <c r="O97" s="181">
        <f t="shared" si="18"/>
        <v>0</v>
      </c>
      <c r="P97" s="180">
        <v>0</v>
      </c>
      <c r="Q97" s="182">
        <f>J96*J8</f>
        <v>23275.56</v>
      </c>
      <c r="R97" s="183">
        <f t="shared" si="19"/>
        <v>32000</v>
      </c>
      <c r="S97" s="184">
        <f>K97*K8</f>
        <v>17813.62</v>
      </c>
      <c r="T97" s="185">
        <f t="shared" si="20"/>
        <v>28500</v>
      </c>
      <c r="U97" s="328">
        <f t="shared" si="21"/>
        <v>41089.18</v>
      </c>
    </row>
    <row r="98" spans="1:22" ht="21" customHeight="1" thickBot="1">
      <c r="A98" s="15"/>
      <c r="B98" s="160" t="s">
        <v>54</v>
      </c>
      <c r="C98" s="62" t="s">
        <v>54</v>
      </c>
      <c r="D98" s="4">
        <v>41</v>
      </c>
      <c r="E98" s="54" t="s">
        <v>12</v>
      </c>
      <c r="F98" s="313">
        <v>0</v>
      </c>
      <c r="G98" s="164">
        <v>0</v>
      </c>
      <c r="H98" s="59">
        <v>0</v>
      </c>
      <c r="I98" s="166">
        <v>0</v>
      </c>
      <c r="J98" s="123">
        <v>2</v>
      </c>
      <c r="K98" s="297">
        <v>2</v>
      </c>
      <c r="L98" s="376">
        <f>$G$5*G98</f>
        <v>0</v>
      </c>
      <c r="M98" s="58">
        <f t="shared" si="17"/>
        <v>0</v>
      </c>
      <c r="N98" s="180">
        <v>0</v>
      </c>
      <c r="O98" s="181">
        <f t="shared" si="18"/>
        <v>0</v>
      </c>
      <c r="P98" s="180">
        <v>0</v>
      </c>
      <c r="Q98" s="182">
        <f>J98*J8</f>
        <v>23275.56</v>
      </c>
      <c r="R98" s="183">
        <f t="shared" si="19"/>
        <v>32000</v>
      </c>
      <c r="S98" s="184">
        <f>K98*K8</f>
        <v>17813.62</v>
      </c>
      <c r="T98" s="185">
        <f t="shared" si="20"/>
        <v>28500</v>
      </c>
      <c r="U98" s="328">
        <f t="shared" si="21"/>
        <v>41089.18</v>
      </c>
    </row>
    <row r="99" spans="1:22" ht="21" customHeight="1" thickBot="1">
      <c r="A99" s="5" t="s">
        <v>88</v>
      </c>
      <c r="B99" s="160" t="s">
        <v>55</v>
      </c>
      <c r="C99" s="62" t="s">
        <v>55</v>
      </c>
      <c r="D99" s="4">
        <v>42</v>
      </c>
      <c r="E99" s="54" t="s">
        <v>12</v>
      </c>
      <c r="F99" s="313">
        <v>0</v>
      </c>
      <c r="G99" s="166">
        <v>0</v>
      </c>
      <c r="H99" s="57">
        <v>0</v>
      </c>
      <c r="I99" s="166">
        <v>0</v>
      </c>
      <c r="J99" s="123">
        <v>1</v>
      </c>
      <c r="K99" s="297">
        <v>2</v>
      </c>
      <c r="L99" s="376">
        <f>$G$5*G99</f>
        <v>0</v>
      </c>
      <c r="M99" s="58">
        <f t="shared" si="17"/>
        <v>0</v>
      </c>
      <c r="N99" s="180">
        <v>0</v>
      </c>
      <c r="O99" s="181">
        <f t="shared" si="18"/>
        <v>0</v>
      </c>
      <c r="P99" s="180">
        <v>0</v>
      </c>
      <c r="Q99" s="182">
        <f>J8</f>
        <v>11637.78</v>
      </c>
      <c r="R99" s="183">
        <f t="shared" si="19"/>
        <v>16000</v>
      </c>
      <c r="S99" s="184">
        <f>2*K8</f>
        <v>17813.62</v>
      </c>
      <c r="T99" s="185">
        <f t="shared" si="20"/>
        <v>28500</v>
      </c>
      <c r="U99" s="329">
        <f t="shared" si="21"/>
        <v>29451.4</v>
      </c>
    </row>
    <row r="100" spans="1:22" ht="21" hidden="1" customHeight="1" thickBot="1">
      <c r="A100" s="6" t="s">
        <v>125</v>
      </c>
      <c r="B100" s="18" t="s">
        <v>131</v>
      </c>
      <c r="F100" s="28"/>
      <c r="G100" s="11"/>
      <c r="H100" s="11"/>
      <c r="I100" s="11"/>
      <c r="J100" s="11"/>
      <c r="K100" s="11"/>
      <c r="L100" s="23"/>
      <c r="N100" s="23"/>
      <c r="O100" s="23"/>
      <c r="P100" s="23"/>
      <c r="Q100" s="23"/>
      <c r="R100" s="23"/>
      <c r="S100" s="23"/>
      <c r="T100" s="23"/>
      <c r="U100" s="23"/>
    </row>
    <row r="101" spans="1:22" s="11" customFormat="1" ht="21" hidden="1" customHeight="1" thickBot="1">
      <c r="A101" s="443" t="s">
        <v>119</v>
      </c>
      <c r="B101" s="421" t="s">
        <v>137</v>
      </c>
      <c r="C101" s="421" t="s">
        <v>114</v>
      </c>
      <c r="D101" s="421" t="s">
        <v>0</v>
      </c>
      <c r="E101" s="421" t="s">
        <v>1</v>
      </c>
      <c r="F101" s="424" t="s">
        <v>154</v>
      </c>
      <c r="G101" s="424" t="s">
        <v>139</v>
      </c>
      <c r="H101" s="424" t="s">
        <v>138</v>
      </c>
      <c r="I101" s="424" t="s">
        <v>140</v>
      </c>
      <c r="J101" s="415" t="s">
        <v>145</v>
      </c>
      <c r="K101" s="415" t="s">
        <v>146</v>
      </c>
      <c r="L101" s="417" t="s">
        <v>148</v>
      </c>
      <c r="M101" s="417" t="s">
        <v>149</v>
      </c>
      <c r="N101" s="92"/>
      <c r="O101" s="417" t="s">
        <v>150</v>
      </c>
      <c r="P101" s="92"/>
      <c r="Q101" s="92"/>
      <c r="R101" s="413" t="s">
        <v>151</v>
      </c>
      <c r="S101" s="96"/>
      <c r="T101" s="413" t="s">
        <v>152</v>
      </c>
      <c r="U101" s="413" t="s">
        <v>153</v>
      </c>
    </row>
    <row r="102" spans="1:22" s="11" customFormat="1" ht="21" hidden="1" customHeight="1" thickBot="1">
      <c r="A102" s="444"/>
      <c r="B102" s="422"/>
      <c r="C102" s="423"/>
      <c r="D102" s="421"/>
      <c r="E102" s="421"/>
      <c r="F102" s="425"/>
      <c r="G102" s="425"/>
      <c r="H102" s="424"/>
      <c r="I102" s="425"/>
      <c r="J102" s="416"/>
      <c r="K102" s="416"/>
      <c r="L102" s="418"/>
      <c r="M102" s="417"/>
      <c r="N102" s="95"/>
      <c r="O102" s="418"/>
      <c r="P102" s="95"/>
      <c r="Q102" s="95"/>
      <c r="R102" s="414"/>
      <c r="S102" s="97"/>
      <c r="T102" s="414"/>
      <c r="U102" s="414"/>
    </row>
    <row r="103" spans="1:22" ht="21" customHeight="1" thickBot="1">
      <c r="A103" s="6"/>
      <c r="B103" s="160" t="s">
        <v>56</v>
      </c>
      <c r="C103" s="63" t="s">
        <v>56</v>
      </c>
      <c r="D103" s="14">
        <v>43</v>
      </c>
      <c r="E103" s="53" t="s">
        <v>12</v>
      </c>
      <c r="F103" s="313">
        <v>0</v>
      </c>
      <c r="G103" s="166">
        <v>0</v>
      </c>
      <c r="H103" s="57">
        <v>0</v>
      </c>
      <c r="I103" s="142">
        <v>1</v>
      </c>
      <c r="J103" s="166">
        <v>0</v>
      </c>
      <c r="K103" s="297">
        <v>2</v>
      </c>
      <c r="L103" s="376">
        <f t="shared" ref="L103:L108" si="22">$G$5*G103</f>
        <v>0</v>
      </c>
      <c r="M103" s="58">
        <f>$H$5*H103</f>
        <v>0</v>
      </c>
      <c r="N103" s="180">
        <f>8950</f>
        <v>8950</v>
      </c>
      <c r="O103" s="181">
        <f t="shared" ref="O103:O108" si="23">$I$5*I103</f>
        <v>12200</v>
      </c>
      <c r="P103" s="180">
        <v>2200</v>
      </c>
      <c r="Q103" s="182">
        <v>0</v>
      </c>
      <c r="R103" s="183">
        <f t="shared" ref="R103:R108" si="24">$J$5*J103</f>
        <v>0</v>
      </c>
      <c r="S103" s="184">
        <f>K103*K8</f>
        <v>17813.62</v>
      </c>
      <c r="T103" s="185">
        <f t="shared" ref="T103:T108" si="25">$K$5*K103</f>
        <v>28500</v>
      </c>
      <c r="U103" s="329">
        <f t="shared" ref="U103:U104" si="26">L103+N103+P103+Q103+S103</f>
        <v>28963.62</v>
      </c>
    </row>
    <row r="104" spans="1:22" ht="21" customHeight="1" thickBot="1">
      <c r="A104" s="6"/>
      <c r="B104" s="160" t="s">
        <v>57</v>
      </c>
      <c r="C104" s="62" t="s">
        <v>57</v>
      </c>
      <c r="D104" s="4">
        <v>44</v>
      </c>
      <c r="E104" s="54" t="s">
        <v>12</v>
      </c>
      <c r="F104" s="338">
        <v>1</v>
      </c>
      <c r="G104" s="166">
        <v>0</v>
      </c>
      <c r="H104" s="57">
        <v>0</v>
      </c>
      <c r="I104" s="166">
        <v>0</v>
      </c>
      <c r="J104" s="166">
        <v>0</v>
      </c>
      <c r="K104" s="297">
        <v>2</v>
      </c>
      <c r="L104" s="376">
        <f t="shared" si="22"/>
        <v>0</v>
      </c>
      <c r="M104" s="58">
        <f>$H$5*H104</f>
        <v>0</v>
      </c>
      <c r="N104" s="180">
        <v>0</v>
      </c>
      <c r="O104" s="181">
        <f t="shared" si="23"/>
        <v>0</v>
      </c>
      <c r="P104" s="180">
        <v>0</v>
      </c>
      <c r="Q104" s="182">
        <v>0</v>
      </c>
      <c r="R104" s="183">
        <f t="shared" si="24"/>
        <v>0</v>
      </c>
      <c r="S104" s="184">
        <f>K104*K8</f>
        <v>17813.62</v>
      </c>
      <c r="T104" s="185">
        <f t="shared" si="25"/>
        <v>28500</v>
      </c>
      <c r="U104" s="328">
        <f t="shared" si="26"/>
        <v>17813.62</v>
      </c>
    </row>
    <row r="105" spans="1:22" ht="21" customHeight="1" thickBot="1">
      <c r="A105" s="7"/>
      <c r="B105" s="160" t="s">
        <v>58</v>
      </c>
      <c r="C105" s="62" t="s">
        <v>58</v>
      </c>
      <c r="D105" s="4">
        <v>45</v>
      </c>
      <c r="E105" s="54" t="s">
        <v>49</v>
      </c>
      <c r="F105" s="338">
        <v>1</v>
      </c>
      <c r="G105" s="166">
        <v>0</v>
      </c>
      <c r="H105" s="57">
        <v>0</v>
      </c>
      <c r="I105" s="166">
        <v>0</v>
      </c>
      <c r="J105" s="166">
        <v>0</v>
      </c>
      <c r="K105" s="297">
        <v>2</v>
      </c>
      <c r="L105" s="376">
        <f t="shared" si="22"/>
        <v>0</v>
      </c>
      <c r="M105" s="58">
        <f>$H$5*H105</f>
        <v>0</v>
      </c>
      <c r="N105" s="180">
        <v>0</v>
      </c>
      <c r="O105" s="181">
        <f t="shared" si="23"/>
        <v>0</v>
      </c>
      <c r="P105" s="180">
        <v>0</v>
      </c>
      <c r="Q105" s="182">
        <v>0</v>
      </c>
      <c r="R105" s="183">
        <f t="shared" si="24"/>
        <v>0</v>
      </c>
      <c r="S105" s="184">
        <f>K105*K8</f>
        <v>17813.62</v>
      </c>
      <c r="T105" s="185">
        <f t="shared" si="25"/>
        <v>28500</v>
      </c>
      <c r="U105" s="419">
        <f>S105+S106</f>
        <v>37321.24</v>
      </c>
    </row>
    <row r="106" spans="1:22" ht="21" customHeight="1" thickBot="1">
      <c r="A106" s="7"/>
      <c r="B106" s="160" t="s">
        <v>169</v>
      </c>
      <c r="C106" s="62"/>
      <c r="D106" s="4"/>
      <c r="E106" s="54"/>
      <c r="F106" s="313">
        <v>0</v>
      </c>
      <c r="G106" s="166">
        <v>0</v>
      </c>
      <c r="H106" s="57"/>
      <c r="I106" s="166">
        <v>0</v>
      </c>
      <c r="J106" s="166">
        <v>0</v>
      </c>
      <c r="K106" s="297">
        <v>2</v>
      </c>
      <c r="L106" s="376">
        <f t="shared" si="22"/>
        <v>0</v>
      </c>
      <c r="M106" s="58"/>
      <c r="N106" s="180">
        <v>0</v>
      </c>
      <c r="O106" s="181">
        <f t="shared" si="23"/>
        <v>0</v>
      </c>
      <c r="P106" s="180">
        <v>0</v>
      </c>
      <c r="Q106" s="182">
        <v>0</v>
      </c>
      <c r="R106" s="183">
        <f t="shared" si="24"/>
        <v>0</v>
      </c>
      <c r="S106" s="184">
        <f>K106*K10</f>
        <v>19507.62</v>
      </c>
      <c r="T106" s="185">
        <f t="shared" si="25"/>
        <v>28500</v>
      </c>
      <c r="U106" s="420"/>
    </row>
    <row r="107" spans="1:22" ht="21" customHeight="1" thickBot="1">
      <c r="A107" s="7"/>
      <c r="B107" s="160" t="s">
        <v>59</v>
      </c>
      <c r="C107" s="62" t="s">
        <v>59</v>
      </c>
      <c r="D107" s="4">
        <v>46</v>
      </c>
      <c r="E107" s="54" t="s">
        <v>12</v>
      </c>
      <c r="F107" s="338">
        <v>1</v>
      </c>
      <c r="G107" s="166">
        <v>0</v>
      </c>
      <c r="H107" s="57">
        <v>0</v>
      </c>
      <c r="I107" s="166">
        <v>0</v>
      </c>
      <c r="J107" s="166">
        <v>0</v>
      </c>
      <c r="K107" s="297">
        <v>2</v>
      </c>
      <c r="L107" s="376">
        <f t="shared" si="22"/>
        <v>0</v>
      </c>
      <c r="M107" s="58">
        <f>$H$5*H107</f>
        <v>0</v>
      </c>
      <c r="N107" s="180">
        <v>0</v>
      </c>
      <c r="O107" s="181">
        <f t="shared" si="23"/>
        <v>0</v>
      </c>
      <c r="P107" s="180">
        <v>0</v>
      </c>
      <c r="Q107" s="182">
        <v>0</v>
      </c>
      <c r="R107" s="183">
        <f t="shared" si="24"/>
        <v>0</v>
      </c>
      <c r="S107" s="184">
        <f>K107*K8</f>
        <v>17813.62</v>
      </c>
      <c r="T107" s="185">
        <f t="shared" si="25"/>
        <v>28500</v>
      </c>
      <c r="U107" s="329">
        <f>L107+N107+P107+Q107+S107</f>
        <v>17813.62</v>
      </c>
    </row>
    <row r="108" spans="1:22" ht="21" customHeight="1" thickBot="1">
      <c r="A108" s="7"/>
      <c r="B108" s="160" t="s">
        <v>60</v>
      </c>
      <c r="C108" s="62" t="s">
        <v>60</v>
      </c>
      <c r="D108" s="4">
        <v>47</v>
      </c>
      <c r="E108" s="54" t="s">
        <v>12</v>
      </c>
      <c r="F108" s="313">
        <v>0</v>
      </c>
      <c r="G108" s="166">
        <v>0</v>
      </c>
      <c r="H108" s="57">
        <v>0</v>
      </c>
      <c r="I108" s="166">
        <v>0</v>
      </c>
      <c r="J108" s="123">
        <v>2</v>
      </c>
      <c r="K108" s="297">
        <v>2</v>
      </c>
      <c r="L108" s="376">
        <f t="shared" si="22"/>
        <v>0</v>
      </c>
      <c r="M108" s="58">
        <f>$H$5*H108</f>
        <v>0</v>
      </c>
      <c r="N108" s="180">
        <v>0</v>
      </c>
      <c r="O108" s="181">
        <f t="shared" si="23"/>
        <v>0</v>
      </c>
      <c r="P108" s="180">
        <v>0</v>
      </c>
      <c r="Q108" s="182">
        <f>J108*J8</f>
        <v>23275.56</v>
      </c>
      <c r="R108" s="183">
        <f t="shared" si="24"/>
        <v>32000</v>
      </c>
      <c r="S108" s="184">
        <f>K108*K8</f>
        <v>17813.62</v>
      </c>
      <c r="T108" s="185">
        <f t="shared" si="25"/>
        <v>28500</v>
      </c>
      <c r="U108" s="329">
        <f>L108+N108+P108+Q108+S108</f>
        <v>41089.18</v>
      </c>
    </row>
    <row r="109" spans="1:22" ht="21" customHeight="1" thickBot="1">
      <c r="A109" s="7"/>
      <c r="B109" s="355"/>
      <c r="C109" s="62"/>
      <c r="D109" s="4"/>
      <c r="E109" s="54"/>
      <c r="F109" s="350"/>
      <c r="G109" s="281"/>
      <c r="H109" s="57"/>
      <c r="I109" s="385"/>
      <c r="J109" s="293"/>
      <c r="K109" s="294"/>
      <c r="L109" s="318"/>
      <c r="M109" s="58"/>
      <c r="N109" s="383"/>
      <c r="O109" s="286"/>
      <c r="P109" s="285"/>
      <c r="Q109" s="287"/>
      <c r="R109" s="288"/>
      <c r="S109" s="289"/>
      <c r="T109" s="288"/>
      <c r="U109" s="353"/>
    </row>
    <row r="110" spans="1:22" ht="39.75" customHeight="1" thickBot="1">
      <c r="A110" s="7"/>
      <c r="B110" s="396" t="s">
        <v>209</v>
      </c>
      <c r="C110" s="62"/>
      <c r="D110" s="4"/>
      <c r="E110" s="54"/>
      <c r="F110" s="398" t="s">
        <v>164</v>
      </c>
      <c r="G110" s="426" t="s">
        <v>162</v>
      </c>
      <c r="H110" s="57"/>
      <c r="I110" s="428" t="s">
        <v>166</v>
      </c>
      <c r="J110" s="429" t="s">
        <v>163</v>
      </c>
      <c r="K110" s="431" t="s">
        <v>165</v>
      </c>
      <c r="L110" s="433" t="s">
        <v>148</v>
      </c>
      <c r="M110" s="58"/>
      <c r="N110" s="435" t="s">
        <v>195</v>
      </c>
      <c r="O110" s="436"/>
      <c r="P110" s="151" t="s">
        <v>194</v>
      </c>
      <c r="Q110" s="437" t="s">
        <v>196</v>
      </c>
      <c r="R110" s="438"/>
      <c r="S110" s="439" t="s">
        <v>197</v>
      </c>
      <c r="T110" s="440"/>
      <c r="U110" s="441" t="s">
        <v>153</v>
      </c>
    </row>
    <row r="111" spans="1:22" ht="36" customHeight="1" thickBot="1">
      <c r="A111" s="7"/>
      <c r="B111" s="397"/>
      <c r="C111" s="62"/>
      <c r="D111" s="4"/>
      <c r="E111" s="54"/>
      <c r="F111" s="399"/>
      <c r="G111" s="427"/>
      <c r="H111" s="57"/>
      <c r="I111" s="428"/>
      <c r="J111" s="430"/>
      <c r="K111" s="432"/>
      <c r="L111" s="434"/>
      <c r="M111" s="58"/>
      <c r="N111" s="152" t="s">
        <v>159</v>
      </c>
      <c r="O111" s="153" t="s">
        <v>160</v>
      </c>
      <c r="P111" s="152" t="s">
        <v>159</v>
      </c>
      <c r="Q111" s="154" t="s">
        <v>159</v>
      </c>
      <c r="R111" s="155" t="s">
        <v>158</v>
      </c>
      <c r="S111" s="156" t="s">
        <v>159</v>
      </c>
      <c r="T111" s="291" t="s">
        <v>158</v>
      </c>
      <c r="U111" s="442"/>
    </row>
    <row r="112" spans="1:22" ht="21" customHeight="1" thickBot="1">
      <c r="A112" s="7"/>
      <c r="B112" s="356" t="s">
        <v>186</v>
      </c>
      <c r="C112" s="62" t="s">
        <v>42</v>
      </c>
      <c r="D112" s="4">
        <v>48</v>
      </c>
      <c r="E112" s="54" t="s">
        <v>49</v>
      </c>
      <c r="F112" s="337">
        <v>0</v>
      </c>
      <c r="G112" s="348">
        <v>1</v>
      </c>
      <c r="H112" s="57">
        <v>0</v>
      </c>
      <c r="I112" s="340">
        <v>1</v>
      </c>
      <c r="J112" s="341">
        <v>0</v>
      </c>
      <c r="K112" s="357">
        <v>2</v>
      </c>
      <c r="L112" s="381">
        <f>G112*G8</f>
        <v>69478.2</v>
      </c>
      <c r="M112" s="58">
        <f>$H$5*H112</f>
        <v>0</v>
      </c>
      <c r="N112" s="390">
        <v>8978.2000000000007</v>
      </c>
      <c r="O112" s="343">
        <f>$I$5*I112</f>
        <v>12200</v>
      </c>
      <c r="P112" s="344">
        <v>2200</v>
      </c>
      <c r="Q112" s="345">
        <v>0</v>
      </c>
      <c r="R112" s="346">
        <f>$J$5*J112</f>
        <v>0</v>
      </c>
      <c r="S112" s="347">
        <f>K112*K8</f>
        <v>17813.62</v>
      </c>
      <c r="T112" s="346">
        <f>$K$5*K112</f>
        <v>28500</v>
      </c>
      <c r="U112" s="456">
        <f>L112+N112+P112+S112+L116+S116</f>
        <v>188151.63999999998</v>
      </c>
      <c r="V112" s="89"/>
    </row>
    <row r="113" spans="1:21" ht="21" hidden="1" customHeight="1" thickBot="1">
      <c r="A113" s="7"/>
      <c r="B113" s="18" t="s">
        <v>131</v>
      </c>
      <c r="F113" s="28"/>
      <c r="G113" s="11"/>
      <c r="H113" s="11"/>
      <c r="I113" s="11"/>
      <c r="J113" s="11"/>
      <c r="K113" s="11"/>
      <c r="L113" s="23"/>
      <c r="N113" s="23"/>
      <c r="O113" s="23"/>
      <c r="P113" s="23"/>
      <c r="Q113" s="23"/>
      <c r="R113" s="23"/>
      <c r="S113" s="23"/>
      <c r="T113" s="23"/>
      <c r="U113" s="457"/>
    </row>
    <row r="114" spans="1:21" s="11" customFormat="1" ht="21" hidden="1" customHeight="1" thickBot="1">
      <c r="A114" s="443" t="s">
        <v>119</v>
      </c>
      <c r="B114" s="421" t="s">
        <v>137</v>
      </c>
      <c r="C114" s="421" t="s">
        <v>114</v>
      </c>
      <c r="D114" s="421" t="s">
        <v>0</v>
      </c>
      <c r="E114" s="421" t="s">
        <v>1</v>
      </c>
      <c r="F114" s="424" t="s">
        <v>154</v>
      </c>
      <c r="G114" s="424" t="s">
        <v>139</v>
      </c>
      <c r="H114" s="424" t="s">
        <v>138</v>
      </c>
      <c r="I114" s="424" t="s">
        <v>140</v>
      </c>
      <c r="J114" s="415" t="s">
        <v>145</v>
      </c>
      <c r="K114" s="415" t="s">
        <v>146</v>
      </c>
      <c r="L114" s="417" t="s">
        <v>148</v>
      </c>
      <c r="M114" s="417" t="s">
        <v>149</v>
      </c>
      <c r="N114" s="92"/>
      <c r="O114" s="417" t="s">
        <v>150</v>
      </c>
      <c r="P114" s="92"/>
      <c r="Q114" s="92"/>
      <c r="R114" s="413" t="s">
        <v>151</v>
      </c>
      <c r="S114" s="96"/>
      <c r="T114" s="413" t="s">
        <v>152</v>
      </c>
      <c r="U114" s="457"/>
    </row>
    <row r="115" spans="1:21" s="11" customFormat="1" ht="21" hidden="1" customHeight="1" thickBot="1">
      <c r="A115" s="444"/>
      <c r="B115" s="422"/>
      <c r="C115" s="423"/>
      <c r="D115" s="421"/>
      <c r="E115" s="421"/>
      <c r="F115" s="425"/>
      <c r="G115" s="425"/>
      <c r="H115" s="424"/>
      <c r="I115" s="425"/>
      <c r="J115" s="416"/>
      <c r="K115" s="416"/>
      <c r="L115" s="418"/>
      <c r="M115" s="417"/>
      <c r="N115" s="95"/>
      <c r="O115" s="418"/>
      <c r="P115" s="95"/>
      <c r="Q115" s="95"/>
      <c r="R115" s="414"/>
      <c r="S115" s="97"/>
      <c r="T115" s="414"/>
      <c r="U115" s="457"/>
    </row>
    <row r="116" spans="1:21" s="11" customFormat="1" ht="25.5" customHeight="1" thickBot="1">
      <c r="A116" s="82"/>
      <c r="B116" s="358" t="s">
        <v>207</v>
      </c>
      <c r="C116" s="83"/>
      <c r="D116" s="84"/>
      <c r="E116" s="84"/>
      <c r="F116" s="362">
        <v>0</v>
      </c>
      <c r="G116" s="363">
        <v>1</v>
      </c>
      <c r="H116" s="94"/>
      <c r="I116" s="362">
        <v>0</v>
      </c>
      <c r="J116" s="210">
        <v>0</v>
      </c>
      <c r="K116" s="307">
        <v>2</v>
      </c>
      <c r="L116" s="376">
        <f>G116*G10</f>
        <v>70174</v>
      </c>
      <c r="M116" s="86"/>
      <c r="N116" s="292">
        <v>0</v>
      </c>
      <c r="O116" s="211">
        <v>0</v>
      </c>
      <c r="P116" s="211">
        <v>0</v>
      </c>
      <c r="Q116" s="211">
        <v>0</v>
      </c>
      <c r="R116" s="212">
        <v>0</v>
      </c>
      <c r="S116" s="184">
        <f>2*K10</f>
        <v>19507.62</v>
      </c>
      <c r="T116" s="212"/>
      <c r="U116" s="458"/>
    </row>
    <row r="117" spans="1:21" ht="21" customHeight="1" thickBot="1">
      <c r="B117" s="189" t="s">
        <v>147</v>
      </c>
      <c r="C117" s="63" t="s">
        <v>45</v>
      </c>
      <c r="D117" s="17">
        <v>49</v>
      </c>
      <c r="E117" s="53" t="s">
        <v>12</v>
      </c>
      <c r="F117" s="339">
        <v>0</v>
      </c>
      <c r="G117" s="315">
        <v>0</v>
      </c>
      <c r="H117" s="57">
        <v>0</v>
      </c>
      <c r="I117" s="342">
        <v>0</v>
      </c>
      <c r="J117" s="320">
        <v>0</v>
      </c>
      <c r="K117" s="298">
        <v>1</v>
      </c>
      <c r="L117" s="377">
        <f>$G$5*G117</f>
        <v>0</v>
      </c>
      <c r="M117" s="58">
        <f>$H$5*H117</f>
        <v>0</v>
      </c>
      <c r="N117" s="389">
        <v>0</v>
      </c>
      <c r="O117" s="330">
        <f>$I$5*I117</f>
        <v>0</v>
      </c>
      <c r="P117" s="331">
        <v>0</v>
      </c>
      <c r="Q117" s="332">
        <v>0</v>
      </c>
      <c r="R117" s="333">
        <f>$J$5*J117</f>
        <v>0</v>
      </c>
      <c r="S117" s="334">
        <f>K8</f>
        <v>8906.81</v>
      </c>
      <c r="T117" s="335">
        <f>$K$5*K117</f>
        <v>14250</v>
      </c>
      <c r="U117" s="354">
        <f>L117+N117+P117+Q117+S117</f>
        <v>8906.81</v>
      </c>
    </row>
    <row r="118" spans="1:21" ht="21" hidden="1" customHeight="1" thickBot="1">
      <c r="A118" s="6" t="s">
        <v>107</v>
      </c>
      <c r="B118" s="18" t="s">
        <v>132</v>
      </c>
      <c r="F118" s="28"/>
      <c r="G118" s="11"/>
      <c r="H118" s="11"/>
      <c r="I118" s="11"/>
      <c r="J118" s="11"/>
      <c r="K118" s="11"/>
      <c r="L118" s="23"/>
      <c r="N118" s="23"/>
      <c r="O118" s="23"/>
      <c r="P118" s="23"/>
      <c r="Q118" s="23"/>
      <c r="R118" s="23"/>
      <c r="S118" s="23"/>
      <c r="T118" s="23"/>
      <c r="U118" s="23"/>
    </row>
    <row r="119" spans="1:21" s="11" customFormat="1" ht="21" hidden="1" customHeight="1" thickBot="1">
      <c r="A119" s="443" t="s">
        <v>119</v>
      </c>
      <c r="B119" s="422" t="s">
        <v>137</v>
      </c>
      <c r="C119" s="422" t="s">
        <v>114</v>
      </c>
      <c r="D119" s="443" t="s">
        <v>0</v>
      </c>
      <c r="E119" s="449"/>
      <c r="F119" s="425" t="s">
        <v>154</v>
      </c>
      <c r="G119" s="425" t="s">
        <v>139</v>
      </c>
      <c r="H119" s="425" t="s">
        <v>138</v>
      </c>
      <c r="I119" s="425" t="s">
        <v>140</v>
      </c>
      <c r="J119" s="416" t="s">
        <v>145</v>
      </c>
      <c r="K119" s="416" t="s">
        <v>146</v>
      </c>
      <c r="L119" s="418" t="s">
        <v>148</v>
      </c>
      <c r="M119" s="418" t="s">
        <v>149</v>
      </c>
      <c r="N119" s="98"/>
      <c r="O119" s="418" t="s">
        <v>150</v>
      </c>
      <c r="P119" s="98"/>
      <c r="Q119" s="98"/>
      <c r="R119" s="414" t="s">
        <v>151</v>
      </c>
      <c r="S119" s="100"/>
      <c r="T119" s="414" t="s">
        <v>152</v>
      </c>
      <c r="U119" s="414" t="s">
        <v>153</v>
      </c>
    </row>
    <row r="120" spans="1:21" s="11" customFormat="1" ht="21" hidden="1" customHeight="1" thickBot="1">
      <c r="A120" s="444"/>
      <c r="B120" s="448"/>
      <c r="C120" s="448"/>
      <c r="D120" s="450"/>
      <c r="E120" s="451"/>
      <c r="F120" s="452"/>
      <c r="G120" s="452"/>
      <c r="H120" s="452"/>
      <c r="I120" s="452"/>
      <c r="J120" s="455"/>
      <c r="K120" s="455"/>
      <c r="L120" s="454"/>
      <c r="M120" s="454"/>
      <c r="N120" s="99"/>
      <c r="O120" s="454"/>
      <c r="P120" s="99"/>
      <c r="Q120" s="99"/>
      <c r="R120" s="453"/>
      <c r="S120" s="101"/>
      <c r="T120" s="453"/>
      <c r="U120" s="453"/>
    </row>
    <row r="121" spans="1:21" s="11" customFormat="1" ht="19.5" customHeight="1" thickBot="1">
      <c r="A121" s="87"/>
      <c r="B121" s="190" t="s">
        <v>173</v>
      </c>
      <c r="C121" s="88"/>
      <c r="D121" s="82"/>
      <c r="E121" s="82"/>
      <c r="F121" s="400"/>
      <c r="G121" s="401"/>
      <c r="H121" s="402"/>
      <c r="I121" s="400"/>
      <c r="J121" s="403"/>
      <c r="K121" s="403"/>
      <c r="L121" s="401"/>
      <c r="M121" s="402"/>
      <c r="N121" s="400"/>
      <c r="O121" s="403"/>
      <c r="P121" s="403"/>
      <c r="Q121" s="403"/>
      <c r="R121" s="403"/>
      <c r="S121" s="403"/>
      <c r="T121" s="403"/>
      <c r="U121" s="401"/>
    </row>
    <row r="122" spans="1:21" ht="21" customHeight="1" thickBot="1">
      <c r="A122" s="6"/>
      <c r="B122" s="158" t="s">
        <v>187</v>
      </c>
      <c r="C122" s="64" t="s">
        <v>62</v>
      </c>
      <c r="D122" s="2">
        <v>7</v>
      </c>
      <c r="E122" s="55" t="s">
        <v>4</v>
      </c>
      <c r="F122" s="349">
        <v>0</v>
      </c>
      <c r="G122" s="194">
        <v>0</v>
      </c>
      <c r="H122" s="57">
        <v>0</v>
      </c>
      <c r="I122" s="196">
        <v>1</v>
      </c>
      <c r="J122" s="115">
        <v>1</v>
      </c>
      <c r="K122" s="295">
        <v>2</v>
      </c>
      <c r="L122" s="386">
        <f t="shared" ref="L122:L127" si="27">$G$5*G122</f>
        <v>0</v>
      </c>
      <c r="M122" s="58">
        <f t="shared" ref="M122:M127" si="28">$H$5*H122</f>
        <v>0</v>
      </c>
      <c r="N122" s="198">
        <v>8950</v>
      </c>
      <c r="O122" s="179">
        <f t="shared" ref="O122:O127" si="29">$I$5*I122</f>
        <v>12200</v>
      </c>
      <c r="P122" s="198">
        <v>2200</v>
      </c>
      <c r="Q122" s="199">
        <f>J8</f>
        <v>11637.78</v>
      </c>
      <c r="R122" s="200">
        <f t="shared" ref="R122:R127" si="30">$J$5*J122</f>
        <v>16000</v>
      </c>
      <c r="S122" s="201">
        <f>K122*K8</f>
        <v>17813.62</v>
      </c>
      <c r="T122" s="202">
        <f t="shared" ref="T122:T127" si="31">$K$5*K122</f>
        <v>28500</v>
      </c>
      <c r="U122" s="328">
        <f>L122+N122+P122+Q122+S122</f>
        <v>40601.399999999994</v>
      </c>
    </row>
    <row r="123" spans="1:21" ht="21" customHeight="1" thickBot="1">
      <c r="A123" s="6"/>
      <c r="B123" s="159" t="s">
        <v>188</v>
      </c>
      <c r="C123" s="62" t="s">
        <v>63</v>
      </c>
      <c r="D123" s="4">
        <v>8</v>
      </c>
      <c r="E123" s="54" t="s">
        <v>4</v>
      </c>
      <c r="F123" s="313">
        <v>0</v>
      </c>
      <c r="G123" s="166">
        <v>0</v>
      </c>
      <c r="H123" s="57">
        <v>0</v>
      </c>
      <c r="I123" s="142">
        <v>1</v>
      </c>
      <c r="J123" s="166">
        <v>0</v>
      </c>
      <c r="K123" s="300">
        <v>0</v>
      </c>
      <c r="L123" s="376">
        <f t="shared" si="27"/>
        <v>0</v>
      </c>
      <c r="M123" s="58">
        <f t="shared" si="28"/>
        <v>0</v>
      </c>
      <c r="N123" s="180">
        <v>8978.2000000000007</v>
      </c>
      <c r="O123" s="181">
        <f t="shared" si="29"/>
        <v>12200</v>
      </c>
      <c r="P123" s="180">
        <v>2200</v>
      </c>
      <c r="Q123" s="182">
        <v>0</v>
      </c>
      <c r="R123" s="183">
        <f t="shared" si="30"/>
        <v>0</v>
      </c>
      <c r="S123" s="184">
        <v>0</v>
      </c>
      <c r="T123" s="185">
        <f t="shared" si="31"/>
        <v>0</v>
      </c>
      <c r="U123" s="328">
        <f t="shared" ref="U123:U127" si="32">L123+N123+P123+Q123+S123</f>
        <v>11178.2</v>
      </c>
    </row>
    <row r="124" spans="1:21" ht="26.25" customHeight="1" thickBot="1">
      <c r="A124" s="6"/>
      <c r="B124" s="160" t="s">
        <v>120</v>
      </c>
      <c r="C124" s="62" t="s">
        <v>120</v>
      </c>
      <c r="D124" s="4">
        <v>50</v>
      </c>
      <c r="E124" s="54" t="s">
        <v>12</v>
      </c>
      <c r="F124" s="338">
        <v>1</v>
      </c>
      <c r="G124" s="166">
        <v>0</v>
      </c>
      <c r="H124" s="57">
        <v>0</v>
      </c>
      <c r="I124" s="166">
        <v>0</v>
      </c>
      <c r="J124" s="166">
        <v>0</v>
      </c>
      <c r="K124" s="297">
        <v>1</v>
      </c>
      <c r="L124" s="376">
        <f t="shared" si="27"/>
        <v>0</v>
      </c>
      <c r="M124" s="58">
        <f t="shared" si="28"/>
        <v>0</v>
      </c>
      <c r="N124" s="180">
        <v>0</v>
      </c>
      <c r="O124" s="181">
        <f t="shared" si="29"/>
        <v>0</v>
      </c>
      <c r="P124" s="180">
        <v>0</v>
      </c>
      <c r="Q124" s="182">
        <v>0</v>
      </c>
      <c r="R124" s="183">
        <f t="shared" si="30"/>
        <v>0</v>
      </c>
      <c r="S124" s="184">
        <f>K8</f>
        <v>8906.81</v>
      </c>
      <c r="T124" s="185">
        <f t="shared" si="31"/>
        <v>14250</v>
      </c>
      <c r="U124" s="328">
        <f t="shared" si="32"/>
        <v>8906.81</v>
      </c>
    </row>
    <row r="125" spans="1:21" ht="21" customHeight="1" thickBot="1">
      <c r="A125" s="6"/>
      <c r="B125" s="160" t="s">
        <v>66</v>
      </c>
      <c r="C125" s="62" t="s">
        <v>66</v>
      </c>
      <c r="D125" s="4">
        <v>51</v>
      </c>
      <c r="E125" s="54" t="s">
        <v>12</v>
      </c>
      <c r="F125" s="313">
        <v>0</v>
      </c>
      <c r="G125" s="166">
        <v>0</v>
      </c>
      <c r="H125" s="57">
        <v>0</v>
      </c>
      <c r="I125" s="166">
        <v>0</v>
      </c>
      <c r="J125" s="123">
        <v>1</v>
      </c>
      <c r="K125" s="297">
        <v>2</v>
      </c>
      <c r="L125" s="376">
        <f t="shared" si="27"/>
        <v>0</v>
      </c>
      <c r="M125" s="58">
        <f t="shared" si="28"/>
        <v>0</v>
      </c>
      <c r="N125" s="180">
        <v>0</v>
      </c>
      <c r="O125" s="181">
        <f t="shared" si="29"/>
        <v>0</v>
      </c>
      <c r="P125" s="180">
        <v>0</v>
      </c>
      <c r="Q125" s="182">
        <f>J8</f>
        <v>11637.78</v>
      </c>
      <c r="R125" s="183">
        <f t="shared" si="30"/>
        <v>16000</v>
      </c>
      <c r="S125" s="184">
        <f>K125*K8</f>
        <v>17813.62</v>
      </c>
      <c r="T125" s="185">
        <f t="shared" si="31"/>
        <v>28500</v>
      </c>
      <c r="U125" s="328">
        <f t="shared" si="32"/>
        <v>29451.4</v>
      </c>
    </row>
    <row r="126" spans="1:21" ht="21" customHeight="1" thickBot="1">
      <c r="A126" s="7"/>
      <c r="B126" s="160" t="s">
        <v>67</v>
      </c>
      <c r="C126" s="62" t="s">
        <v>67</v>
      </c>
      <c r="D126" s="4">
        <v>52</v>
      </c>
      <c r="E126" s="54" t="s">
        <v>12</v>
      </c>
      <c r="F126" s="313">
        <v>0</v>
      </c>
      <c r="G126" s="166">
        <v>0</v>
      </c>
      <c r="H126" s="57">
        <v>0</v>
      </c>
      <c r="I126" s="142">
        <v>1</v>
      </c>
      <c r="J126" s="123">
        <v>1</v>
      </c>
      <c r="K126" s="300">
        <v>0</v>
      </c>
      <c r="L126" s="376">
        <f t="shared" si="27"/>
        <v>0</v>
      </c>
      <c r="M126" s="58">
        <f t="shared" si="28"/>
        <v>0</v>
      </c>
      <c r="N126" s="180">
        <v>8978.2000000000007</v>
      </c>
      <c r="O126" s="181">
        <f t="shared" si="29"/>
        <v>12200</v>
      </c>
      <c r="P126" s="180">
        <v>2200</v>
      </c>
      <c r="Q126" s="182">
        <f>J8</f>
        <v>11637.78</v>
      </c>
      <c r="R126" s="183">
        <f t="shared" si="30"/>
        <v>16000</v>
      </c>
      <c r="S126" s="184">
        <v>0</v>
      </c>
      <c r="T126" s="185">
        <f t="shared" si="31"/>
        <v>0</v>
      </c>
      <c r="U126" s="328">
        <f t="shared" si="32"/>
        <v>22815.980000000003</v>
      </c>
    </row>
    <row r="127" spans="1:21" ht="21" customHeight="1" thickBot="1">
      <c r="A127" s="7"/>
      <c r="B127" s="160" t="s">
        <v>68</v>
      </c>
      <c r="C127" s="62" t="s">
        <v>68</v>
      </c>
      <c r="D127" s="4">
        <v>53</v>
      </c>
      <c r="E127" s="54" t="s">
        <v>12</v>
      </c>
      <c r="F127" s="313">
        <v>0</v>
      </c>
      <c r="G127" s="166">
        <v>0</v>
      </c>
      <c r="H127" s="57">
        <v>0</v>
      </c>
      <c r="I127" s="166">
        <v>0</v>
      </c>
      <c r="J127" s="123">
        <v>1</v>
      </c>
      <c r="K127" s="297">
        <v>1</v>
      </c>
      <c r="L127" s="376">
        <f t="shared" si="27"/>
        <v>0</v>
      </c>
      <c r="M127" s="58">
        <f t="shared" si="28"/>
        <v>0</v>
      </c>
      <c r="N127" s="180">
        <v>0</v>
      </c>
      <c r="O127" s="181">
        <f t="shared" si="29"/>
        <v>0</v>
      </c>
      <c r="P127" s="180">
        <v>0</v>
      </c>
      <c r="Q127" s="182">
        <f>J8</f>
        <v>11637.78</v>
      </c>
      <c r="R127" s="183">
        <f t="shared" si="30"/>
        <v>16000</v>
      </c>
      <c r="S127" s="184">
        <f>K8</f>
        <v>8906.81</v>
      </c>
      <c r="T127" s="185">
        <f t="shared" si="31"/>
        <v>14250</v>
      </c>
      <c r="U127" s="329">
        <f t="shared" si="32"/>
        <v>20544.59</v>
      </c>
    </row>
    <row r="128" spans="1:21" ht="21" hidden="1" customHeight="1" thickBot="1">
      <c r="B128" s="18" t="s">
        <v>132</v>
      </c>
      <c r="F128" s="28"/>
      <c r="G128" s="11"/>
      <c r="H128" s="11"/>
      <c r="I128" s="11"/>
      <c r="J128" s="11"/>
      <c r="K128" s="11"/>
      <c r="L128" s="23"/>
      <c r="N128" s="23"/>
      <c r="O128" s="23"/>
      <c r="P128" s="23"/>
      <c r="Q128" s="23"/>
      <c r="R128" s="23"/>
      <c r="S128" s="23"/>
      <c r="T128" s="23"/>
      <c r="U128" s="23"/>
    </row>
    <row r="129" spans="1:21" s="11" customFormat="1" ht="21" hidden="1" customHeight="1" thickBot="1">
      <c r="A129" s="443" t="s">
        <v>119</v>
      </c>
      <c r="B129" s="421" t="s">
        <v>137</v>
      </c>
      <c r="C129" s="421" t="s">
        <v>114</v>
      </c>
      <c r="D129" s="421" t="s">
        <v>0</v>
      </c>
      <c r="E129" s="421" t="s">
        <v>1</v>
      </c>
      <c r="F129" s="424" t="s">
        <v>154</v>
      </c>
      <c r="G129" s="424" t="s">
        <v>139</v>
      </c>
      <c r="H129" s="424" t="s">
        <v>138</v>
      </c>
      <c r="I129" s="424" t="s">
        <v>140</v>
      </c>
      <c r="J129" s="415" t="s">
        <v>145</v>
      </c>
      <c r="K129" s="415" t="s">
        <v>146</v>
      </c>
      <c r="L129" s="417" t="s">
        <v>148</v>
      </c>
      <c r="M129" s="417" t="s">
        <v>149</v>
      </c>
      <c r="N129" s="92"/>
      <c r="O129" s="417" t="s">
        <v>150</v>
      </c>
      <c r="P129" s="92"/>
      <c r="Q129" s="92"/>
      <c r="R129" s="413" t="s">
        <v>151</v>
      </c>
      <c r="S129" s="96"/>
      <c r="T129" s="413" t="s">
        <v>152</v>
      </c>
      <c r="U129" s="413" t="s">
        <v>153</v>
      </c>
    </row>
    <row r="130" spans="1:21" s="11" customFormat="1" ht="21" hidden="1" customHeight="1" thickBot="1">
      <c r="A130" s="444"/>
      <c r="B130" s="422"/>
      <c r="C130" s="423"/>
      <c r="D130" s="421"/>
      <c r="E130" s="421"/>
      <c r="F130" s="425"/>
      <c r="G130" s="425"/>
      <c r="H130" s="424"/>
      <c r="I130" s="425"/>
      <c r="J130" s="416"/>
      <c r="K130" s="416"/>
      <c r="L130" s="418"/>
      <c r="M130" s="417"/>
      <c r="N130" s="95"/>
      <c r="O130" s="418"/>
      <c r="P130" s="95"/>
      <c r="Q130" s="95"/>
      <c r="R130" s="414"/>
      <c r="S130" s="97"/>
      <c r="T130" s="414"/>
      <c r="U130" s="414"/>
    </row>
    <row r="131" spans="1:21" ht="21" customHeight="1" thickBot="1">
      <c r="B131" s="160" t="s">
        <v>69</v>
      </c>
      <c r="C131" s="63" t="s">
        <v>69</v>
      </c>
      <c r="D131" s="14">
        <v>54</v>
      </c>
      <c r="E131" s="53" t="s">
        <v>49</v>
      </c>
      <c r="F131" s="313">
        <v>0</v>
      </c>
      <c r="G131" s="166">
        <v>0</v>
      </c>
      <c r="H131" s="57">
        <v>0</v>
      </c>
      <c r="I131" s="142">
        <v>1</v>
      </c>
      <c r="J131" s="123">
        <v>1</v>
      </c>
      <c r="K131" s="297">
        <v>2</v>
      </c>
      <c r="L131" s="376">
        <f>$G$5*G131</f>
        <v>0</v>
      </c>
      <c r="M131" s="58">
        <f t="shared" ref="M131:M136" si="33">$H$5*H131</f>
        <v>0</v>
      </c>
      <c r="N131" s="180">
        <v>8950</v>
      </c>
      <c r="O131" s="181">
        <f t="shared" ref="O131:O136" si="34">$I$5*I131</f>
        <v>12200</v>
      </c>
      <c r="P131" s="180">
        <v>2200</v>
      </c>
      <c r="Q131" s="182">
        <v>11637.8</v>
      </c>
      <c r="R131" s="183">
        <f t="shared" ref="R131:R136" si="35">$J$5*J131</f>
        <v>16000</v>
      </c>
      <c r="S131" s="184">
        <f>K131*K8</f>
        <v>17813.62</v>
      </c>
      <c r="T131" s="185">
        <f t="shared" ref="T131:T136" si="36">$K$5*K131</f>
        <v>28500</v>
      </c>
      <c r="U131" s="329">
        <f t="shared" ref="U131:U136" si="37">L131+N131+P131+Q131+S131</f>
        <v>40601.42</v>
      </c>
    </row>
    <row r="132" spans="1:21" ht="21" customHeight="1" thickBot="1">
      <c r="B132" s="160" t="s">
        <v>70</v>
      </c>
      <c r="C132" s="62" t="s">
        <v>70</v>
      </c>
      <c r="D132" s="4">
        <v>55</v>
      </c>
      <c r="E132" s="54" t="s">
        <v>12</v>
      </c>
      <c r="F132" s="313">
        <v>0</v>
      </c>
      <c r="G132" s="166">
        <v>0</v>
      </c>
      <c r="H132" s="57">
        <v>0</v>
      </c>
      <c r="I132" s="166">
        <v>0</v>
      </c>
      <c r="J132" s="123">
        <v>1</v>
      </c>
      <c r="K132" s="297">
        <v>1</v>
      </c>
      <c r="L132" s="376">
        <f>$G$5*G132</f>
        <v>0</v>
      </c>
      <c r="M132" s="58">
        <f t="shared" si="33"/>
        <v>0</v>
      </c>
      <c r="N132" s="180">
        <v>0</v>
      </c>
      <c r="O132" s="181">
        <f t="shared" si="34"/>
        <v>0</v>
      </c>
      <c r="P132" s="180">
        <v>0</v>
      </c>
      <c r="Q132" s="182">
        <f>J8</f>
        <v>11637.78</v>
      </c>
      <c r="R132" s="183">
        <f t="shared" si="35"/>
        <v>16000</v>
      </c>
      <c r="S132" s="184">
        <f>K8</f>
        <v>8906.81</v>
      </c>
      <c r="T132" s="185">
        <f t="shared" si="36"/>
        <v>14250</v>
      </c>
      <c r="U132" s="328">
        <f t="shared" si="37"/>
        <v>20544.59</v>
      </c>
    </row>
    <row r="133" spans="1:21" ht="21" customHeight="1" thickBot="1">
      <c r="B133" s="217" t="s">
        <v>117</v>
      </c>
      <c r="C133" s="66" t="s">
        <v>118</v>
      </c>
      <c r="D133" s="4">
        <v>56</v>
      </c>
      <c r="E133" s="54" t="s">
        <v>12</v>
      </c>
      <c r="F133" s="313">
        <v>0</v>
      </c>
      <c r="G133" s="166">
        <v>0</v>
      </c>
      <c r="H133" s="57">
        <v>0</v>
      </c>
      <c r="I133" s="166">
        <v>0</v>
      </c>
      <c r="J133" s="123">
        <v>1</v>
      </c>
      <c r="K133" s="297">
        <v>2</v>
      </c>
      <c r="L133" s="376">
        <f>$G$5*G133</f>
        <v>0</v>
      </c>
      <c r="M133" s="58">
        <f t="shared" si="33"/>
        <v>0</v>
      </c>
      <c r="N133" s="180">
        <v>0</v>
      </c>
      <c r="O133" s="181">
        <f t="shared" si="34"/>
        <v>0</v>
      </c>
      <c r="P133" s="180">
        <v>0</v>
      </c>
      <c r="Q133" s="182">
        <f>J8</f>
        <v>11637.78</v>
      </c>
      <c r="R133" s="183">
        <f t="shared" si="35"/>
        <v>16000</v>
      </c>
      <c r="S133" s="184">
        <f>K133*K8</f>
        <v>17813.62</v>
      </c>
      <c r="T133" s="185">
        <f t="shared" si="36"/>
        <v>28500</v>
      </c>
      <c r="U133" s="328">
        <f t="shared" si="37"/>
        <v>29451.4</v>
      </c>
    </row>
    <row r="134" spans="1:21" ht="21" customHeight="1" thickBot="1">
      <c r="B134" s="160" t="s">
        <v>64</v>
      </c>
      <c r="C134" s="62" t="s">
        <v>64</v>
      </c>
      <c r="D134" s="4">
        <v>57</v>
      </c>
      <c r="E134" s="54" t="s">
        <v>12</v>
      </c>
      <c r="F134" s="313">
        <v>0</v>
      </c>
      <c r="G134" s="165">
        <v>1</v>
      </c>
      <c r="H134" s="57">
        <v>0</v>
      </c>
      <c r="I134" s="166">
        <v>0</v>
      </c>
      <c r="J134" s="166">
        <v>0</v>
      </c>
      <c r="K134" s="300">
        <v>0</v>
      </c>
      <c r="L134" s="376">
        <f>G134*G8</f>
        <v>69478.2</v>
      </c>
      <c r="M134" s="58">
        <f t="shared" si="33"/>
        <v>0</v>
      </c>
      <c r="N134" s="180">
        <v>0</v>
      </c>
      <c r="O134" s="181">
        <f t="shared" si="34"/>
        <v>0</v>
      </c>
      <c r="P134" s="180">
        <v>0</v>
      </c>
      <c r="Q134" s="182">
        <v>0</v>
      </c>
      <c r="R134" s="183">
        <f t="shared" si="35"/>
        <v>0</v>
      </c>
      <c r="S134" s="184">
        <v>0</v>
      </c>
      <c r="T134" s="185">
        <f t="shared" si="36"/>
        <v>0</v>
      </c>
      <c r="U134" s="328">
        <f t="shared" si="37"/>
        <v>69478.2</v>
      </c>
    </row>
    <row r="135" spans="1:21" ht="21" customHeight="1" thickBot="1">
      <c r="B135" s="160" t="s">
        <v>71</v>
      </c>
      <c r="C135" s="62" t="s">
        <v>71</v>
      </c>
      <c r="D135" s="4">
        <v>58</v>
      </c>
      <c r="E135" s="54" t="s">
        <v>12</v>
      </c>
      <c r="F135" s="313">
        <v>0</v>
      </c>
      <c r="G135" s="166">
        <v>0</v>
      </c>
      <c r="H135" s="57">
        <v>0</v>
      </c>
      <c r="I135" s="166">
        <v>0</v>
      </c>
      <c r="J135" s="123">
        <v>1</v>
      </c>
      <c r="K135" s="297">
        <v>2</v>
      </c>
      <c r="L135" s="376">
        <f>$G$5*G135</f>
        <v>0</v>
      </c>
      <c r="M135" s="58">
        <f t="shared" si="33"/>
        <v>0</v>
      </c>
      <c r="N135" s="180">
        <v>0</v>
      </c>
      <c r="O135" s="181">
        <f t="shared" si="34"/>
        <v>0</v>
      </c>
      <c r="P135" s="180">
        <v>0</v>
      </c>
      <c r="Q135" s="182">
        <f>J8</f>
        <v>11637.78</v>
      </c>
      <c r="R135" s="183">
        <f t="shared" si="35"/>
        <v>16000</v>
      </c>
      <c r="S135" s="184">
        <f>K135*K8</f>
        <v>17813.62</v>
      </c>
      <c r="T135" s="185">
        <f t="shared" si="36"/>
        <v>28500</v>
      </c>
      <c r="U135" s="328">
        <f t="shared" si="37"/>
        <v>29451.4</v>
      </c>
    </row>
    <row r="136" spans="1:21" ht="21" customHeight="1" thickBot="1">
      <c r="B136" s="160" t="s">
        <v>61</v>
      </c>
      <c r="C136" s="62" t="s">
        <v>61</v>
      </c>
      <c r="D136" s="4">
        <v>59</v>
      </c>
      <c r="E136" s="54" t="s">
        <v>12</v>
      </c>
      <c r="F136" s="313">
        <v>0</v>
      </c>
      <c r="G136" s="166">
        <v>0</v>
      </c>
      <c r="H136" s="57">
        <v>0</v>
      </c>
      <c r="I136" s="142">
        <v>1</v>
      </c>
      <c r="J136" s="166">
        <v>0</v>
      </c>
      <c r="K136" s="297">
        <v>2</v>
      </c>
      <c r="L136" s="376">
        <f>$G$5*G136</f>
        <v>0</v>
      </c>
      <c r="M136" s="58">
        <f t="shared" si="33"/>
        <v>0</v>
      </c>
      <c r="N136" s="180">
        <v>8978.2000000000007</v>
      </c>
      <c r="O136" s="181">
        <f t="shared" si="34"/>
        <v>12200</v>
      </c>
      <c r="P136" s="180">
        <v>2200</v>
      </c>
      <c r="Q136" s="182">
        <v>0</v>
      </c>
      <c r="R136" s="183">
        <f t="shared" si="35"/>
        <v>0</v>
      </c>
      <c r="S136" s="184">
        <f>K136*K8</f>
        <v>17813.62</v>
      </c>
      <c r="T136" s="185">
        <f t="shared" si="36"/>
        <v>28500</v>
      </c>
      <c r="U136" s="329">
        <f t="shared" si="37"/>
        <v>28991.82</v>
      </c>
    </row>
    <row r="137" spans="1:21" ht="21" hidden="1" customHeight="1" thickBot="1">
      <c r="B137" s="18" t="s">
        <v>132</v>
      </c>
      <c r="F137" s="28"/>
      <c r="G137" s="11"/>
      <c r="H137" s="11"/>
      <c r="I137" s="11"/>
      <c r="J137" s="11"/>
      <c r="K137" s="11"/>
      <c r="L137" s="23"/>
      <c r="N137" s="23"/>
      <c r="O137" s="23"/>
      <c r="P137" s="23"/>
      <c r="Q137" s="23"/>
      <c r="R137" s="23"/>
      <c r="S137" s="23"/>
      <c r="T137" s="23"/>
      <c r="U137" s="23"/>
    </row>
    <row r="138" spans="1:21" s="11" customFormat="1" ht="21" hidden="1" customHeight="1" thickBot="1">
      <c r="A138" s="443" t="s">
        <v>119</v>
      </c>
      <c r="B138" s="421" t="s">
        <v>137</v>
      </c>
      <c r="C138" s="421" t="s">
        <v>114</v>
      </c>
      <c r="D138" s="421" t="s">
        <v>0</v>
      </c>
      <c r="E138" s="421" t="s">
        <v>1</v>
      </c>
      <c r="F138" s="424" t="s">
        <v>154</v>
      </c>
      <c r="G138" s="424" t="s">
        <v>139</v>
      </c>
      <c r="H138" s="424" t="s">
        <v>138</v>
      </c>
      <c r="I138" s="424" t="s">
        <v>140</v>
      </c>
      <c r="J138" s="415" t="s">
        <v>145</v>
      </c>
      <c r="K138" s="415" t="s">
        <v>146</v>
      </c>
      <c r="L138" s="417" t="s">
        <v>148</v>
      </c>
      <c r="M138" s="417" t="s">
        <v>149</v>
      </c>
      <c r="N138" s="92"/>
      <c r="O138" s="417" t="s">
        <v>150</v>
      </c>
      <c r="P138" s="92"/>
      <c r="Q138" s="92"/>
      <c r="R138" s="413" t="s">
        <v>151</v>
      </c>
      <c r="S138" s="96"/>
      <c r="T138" s="413" t="s">
        <v>152</v>
      </c>
      <c r="U138" s="413" t="s">
        <v>153</v>
      </c>
    </row>
    <row r="139" spans="1:21" s="11" customFormat="1" ht="21" hidden="1" customHeight="1" thickBot="1">
      <c r="A139" s="444"/>
      <c r="B139" s="422"/>
      <c r="C139" s="423"/>
      <c r="D139" s="421"/>
      <c r="E139" s="421"/>
      <c r="F139" s="425"/>
      <c r="G139" s="425"/>
      <c r="H139" s="424"/>
      <c r="I139" s="425"/>
      <c r="J139" s="416"/>
      <c r="K139" s="416"/>
      <c r="L139" s="418"/>
      <c r="M139" s="417"/>
      <c r="N139" s="95"/>
      <c r="O139" s="418"/>
      <c r="P139" s="95"/>
      <c r="Q139" s="95"/>
      <c r="R139" s="414"/>
      <c r="S139" s="97"/>
      <c r="T139" s="414"/>
      <c r="U139" s="414"/>
    </row>
    <row r="140" spans="1:21" ht="21" customHeight="1" thickBot="1">
      <c r="B140" s="160" t="s">
        <v>72</v>
      </c>
      <c r="C140" s="62" t="s">
        <v>72</v>
      </c>
      <c r="D140" s="4">
        <v>60</v>
      </c>
      <c r="E140" s="54" t="s">
        <v>12</v>
      </c>
      <c r="F140" s="313">
        <v>0</v>
      </c>
      <c r="G140" s="166">
        <v>0</v>
      </c>
      <c r="H140" s="57">
        <v>0</v>
      </c>
      <c r="I140" s="166">
        <v>0</v>
      </c>
      <c r="J140" s="123">
        <v>1</v>
      </c>
      <c r="K140" s="297">
        <v>2</v>
      </c>
      <c r="L140" s="376">
        <f>$G$5*G140</f>
        <v>0</v>
      </c>
      <c r="M140" s="58">
        <f>$H$5*H140</f>
        <v>0</v>
      </c>
      <c r="N140" s="180">
        <v>0</v>
      </c>
      <c r="O140" s="181">
        <f>$I$5*I140</f>
        <v>0</v>
      </c>
      <c r="P140" s="180">
        <v>0</v>
      </c>
      <c r="Q140" s="182">
        <f>J8</f>
        <v>11637.78</v>
      </c>
      <c r="R140" s="183">
        <f>$J$5*J140</f>
        <v>16000</v>
      </c>
      <c r="S140" s="184">
        <f>2*K8</f>
        <v>17813.62</v>
      </c>
      <c r="T140" s="185">
        <f>$K$5*K140</f>
        <v>28500</v>
      </c>
      <c r="U140" s="329">
        <f>L140+N140+P140+Q140+S140</f>
        <v>29451.4</v>
      </c>
    </row>
    <row r="141" spans="1:21" ht="21" hidden="1" customHeight="1" thickBot="1">
      <c r="B141" s="69"/>
      <c r="C141" s="4"/>
      <c r="D141" s="4"/>
      <c r="E141" s="4"/>
      <c r="F141" s="26"/>
      <c r="G141" s="11"/>
      <c r="H141" s="11"/>
      <c r="I141" s="11"/>
      <c r="J141" s="11"/>
      <c r="K141" s="11"/>
      <c r="L141" s="23"/>
      <c r="N141" s="23"/>
      <c r="O141" s="23"/>
      <c r="P141" s="23"/>
      <c r="Q141" s="23"/>
      <c r="R141" s="23"/>
      <c r="S141" s="23"/>
      <c r="T141" s="23"/>
      <c r="U141" s="23"/>
    </row>
    <row r="142" spans="1:21" ht="21" customHeight="1" thickBot="1">
      <c r="B142" s="189" t="s">
        <v>73</v>
      </c>
      <c r="C142" s="62" t="s">
        <v>73</v>
      </c>
      <c r="D142" s="16">
        <v>61</v>
      </c>
      <c r="E142" s="54" t="s">
        <v>12</v>
      </c>
      <c r="F142" s="339">
        <v>0</v>
      </c>
      <c r="G142" s="387">
        <v>1</v>
      </c>
      <c r="H142" s="57">
        <v>0</v>
      </c>
      <c r="I142" s="388">
        <v>0</v>
      </c>
      <c r="J142" s="320">
        <v>0</v>
      </c>
      <c r="K142" s="321">
        <v>0</v>
      </c>
      <c r="L142" s="377">
        <f>G142*G8</f>
        <v>69478.2</v>
      </c>
      <c r="M142" s="58">
        <f>$H$5*H142</f>
        <v>0</v>
      </c>
      <c r="N142" s="331">
        <v>0</v>
      </c>
      <c r="O142" s="330">
        <f>$I$5*I142</f>
        <v>0</v>
      </c>
      <c r="P142" s="331">
        <v>0</v>
      </c>
      <c r="Q142" s="332">
        <v>0</v>
      </c>
      <c r="R142" s="333">
        <f>$J$5*J142</f>
        <v>0</v>
      </c>
      <c r="S142" s="334">
        <v>0</v>
      </c>
      <c r="T142" s="335">
        <f>$K$5*K142</f>
        <v>0</v>
      </c>
      <c r="U142" s="336">
        <f>L142+N142+P142+Q142+S142</f>
        <v>69478.2</v>
      </c>
    </row>
    <row r="143" spans="1:21" ht="21" hidden="1" customHeight="1" thickBot="1">
      <c r="B143" s="18" t="s">
        <v>133</v>
      </c>
      <c r="F143" s="28"/>
      <c r="G143" s="11"/>
      <c r="H143" s="11"/>
      <c r="I143" s="11"/>
      <c r="J143" s="11"/>
      <c r="K143" s="11"/>
      <c r="L143" s="23"/>
      <c r="N143" s="23"/>
      <c r="O143" s="23"/>
      <c r="P143" s="23"/>
      <c r="Q143" s="23"/>
      <c r="R143" s="23"/>
      <c r="S143" s="23"/>
      <c r="T143" s="23"/>
      <c r="U143" s="23"/>
    </row>
    <row r="144" spans="1:21" s="11" customFormat="1" ht="21" hidden="1" customHeight="1" thickBot="1">
      <c r="A144" s="443" t="s">
        <v>119</v>
      </c>
      <c r="B144" s="421" t="s">
        <v>137</v>
      </c>
      <c r="C144" s="421" t="s">
        <v>114</v>
      </c>
      <c r="D144" s="421" t="s">
        <v>0</v>
      </c>
      <c r="E144" s="421" t="s">
        <v>1</v>
      </c>
      <c r="F144" s="424" t="s">
        <v>154</v>
      </c>
      <c r="G144" s="424" t="s">
        <v>139</v>
      </c>
      <c r="H144" s="424" t="s">
        <v>138</v>
      </c>
      <c r="I144" s="424" t="s">
        <v>140</v>
      </c>
      <c r="J144" s="415" t="s">
        <v>145</v>
      </c>
      <c r="K144" s="415" t="s">
        <v>146</v>
      </c>
      <c r="L144" s="417" t="s">
        <v>148</v>
      </c>
      <c r="M144" s="417" t="s">
        <v>149</v>
      </c>
      <c r="N144" s="92"/>
      <c r="O144" s="417" t="s">
        <v>150</v>
      </c>
      <c r="P144" s="92"/>
      <c r="Q144" s="92"/>
      <c r="R144" s="413" t="s">
        <v>151</v>
      </c>
      <c r="S144" s="96"/>
      <c r="T144" s="413" t="s">
        <v>152</v>
      </c>
      <c r="U144" s="413" t="s">
        <v>153</v>
      </c>
    </row>
    <row r="145" spans="1:21" s="11" customFormat="1" ht="21" hidden="1" customHeight="1" thickBot="1">
      <c r="A145" s="444"/>
      <c r="B145" s="422"/>
      <c r="C145" s="423"/>
      <c r="D145" s="421"/>
      <c r="E145" s="421"/>
      <c r="F145" s="425"/>
      <c r="G145" s="425"/>
      <c r="H145" s="424"/>
      <c r="I145" s="425"/>
      <c r="J145" s="416"/>
      <c r="K145" s="416"/>
      <c r="L145" s="418"/>
      <c r="M145" s="417"/>
      <c r="N145" s="95"/>
      <c r="O145" s="418"/>
      <c r="P145" s="95"/>
      <c r="Q145" s="95"/>
      <c r="R145" s="414"/>
      <c r="S145" s="97"/>
      <c r="T145" s="414"/>
      <c r="U145" s="414"/>
    </row>
    <row r="146" spans="1:21" s="11" customFormat="1" ht="19.5" customHeight="1" thickBot="1">
      <c r="A146" s="82"/>
      <c r="B146" s="219" t="s">
        <v>170</v>
      </c>
      <c r="C146" s="88"/>
      <c r="D146" s="82"/>
      <c r="E146" s="82"/>
      <c r="F146" s="400"/>
      <c r="G146" s="401"/>
      <c r="H146" s="402"/>
      <c r="I146" s="400"/>
      <c r="J146" s="403"/>
      <c r="K146" s="403"/>
      <c r="L146" s="401"/>
      <c r="M146" s="402"/>
      <c r="N146" s="400"/>
      <c r="O146" s="403"/>
      <c r="P146" s="403"/>
      <c r="Q146" s="403"/>
      <c r="R146" s="403"/>
      <c r="S146" s="403"/>
      <c r="T146" s="403"/>
      <c r="U146" s="401"/>
    </row>
    <row r="147" spans="1:21" ht="21" customHeight="1" thickBot="1">
      <c r="B147" s="159" t="s">
        <v>189</v>
      </c>
      <c r="C147" s="62" t="s">
        <v>76</v>
      </c>
      <c r="D147" s="2">
        <v>9</v>
      </c>
      <c r="E147" s="54" t="s">
        <v>4</v>
      </c>
      <c r="F147" s="349">
        <v>0</v>
      </c>
      <c r="G147" s="194">
        <v>0</v>
      </c>
      <c r="H147" s="57">
        <v>0</v>
      </c>
      <c r="I147" s="196">
        <v>1</v>
      </c>
      <c r="J147" s="115">
        <v>3</v>
      </c>
      <c r="K147" s="305">
        <v>0</v>
      </c>
      <c r="L147" s="386">
        <f>$G$5*G147</f>
        <v>0</v>
      </c>
      <c r="M147" s="58">
        <f t="shared" ref="M147:M152" si="38">$H$5*H147</f>
        <v>0</v>
      </c>
      <c r="N147" s="198">
        <v>8950</v>
      </c>
      <c r="O147" s="179">
        <f t="shared" ref="O147:O152" si="39">$I$5*I147</f>
        <v>12200</v>
      </c>
      <c r="P147" s="198">
        <v>2200</v>
      </c>
      <c r="Q147" s="199">
        <f>J147*J10</f>
        <v>34913.340000000004</v>
      </c>
      <c r="R147" s="200">
        <f t="shared" ref="R147:R152" si="40">$J$5*J147</f>
        <v>48000</v>
      </c>
      <c r="S147" s="201">
        <v>0</v>
      </c>
      <c r="T147" s="202">
        <f t="shared" ref="T147:T152" si="41">$K$5*K147</f>
        <v>0</v>
      </c>
      <c r="U147" s="328">
        <f>L147+N147+P147+Q147+S147</f>
        <v>46063.340000000004</v>
      </c>
    </row>
    <row r="148" spans="1:21" ht="21" customHeight="1" thickBot="1">
      <c r="B148" s="160" t="s">
        <v>78</v>
      </c>
      <c r="C148" s="62" t="s">
        <v>78</v>
      </c>
      <c r="D148" s="4">
        <v>62</v>
      </c>
      <c r="E148" s="54" t="s">
        <v>12</v>
      </c>
      <c r="F148" s="338">
        <v>1</v>
      </c>
      <c r="G148" s="166">
        <v>0</v>
      </c>
      <c r="H148" s="57">
        <v>0</v>
      </c>
      <c r="I148" s="166">
        <v>0</v>
      </c>
      <c r="J148" s="166">
        <v>0</v>
      </c>
      <c r="K148" s="297">
        <v>2</v>
      </c>
      <c r="L148" s="376">
        <f>$G$5*G148</f>
        <v>0</v>
      </c>
      <c r="M148" s="58">
        <f t="shared" si="38"/>
        <v>0</v>
      </c>
      <c r="N148" s="180">
        <v>0</v>
      </c>
      <c r="O148" s="181">
        <f t="shared" si="39"/>
        <v>0</v>
      </c>
      <c r="P148" s="180">
        <v>0</v>
      </c>
      <c r="Q148" s="182">
        <v>0</v>
      </c>
      <c r="R148" s="183">
        <f t="shared" si="40"/>
        <v>0</v>
      </c>
      <c r="S148" s="184">
        <f>K148*K8</f>
        <v>17813.62</v>
      </c>
      <c r="T148" s="185">
        <f t="shared" si="41"/>
        <v>28500</v>
      </c>
      <c r="U148" s="328">
        <f t="shared" ref="U148:U152" si="42">L148+N148+P148+Q148+S148</f>
        <v>17813.62</v>
      </c>
    </row>
    <row r="149" spans="1:21" ht="21" customHeight="1" thickBot="1">
      <c r="B149" s="160" t="s">
        <v>79</v>
      </c>
      <c r="C149" s="62" t="s">
        <v>79</v>
      </c>
      <c r="D149" s="4">
        <v>63</v>
      </c>
      <c r="E149" s="54" t="s">
        <v>12</v>
      </c>
      <c r="F149" s="338">
        <v>1</v>
      </c>
      <c r="G149" s="166">
        <v>0</v>
      </c>
      <c r="H149" s="57">
        <v>0</v>
      </c>
      <c r="I149" s="166">
        <v>0</v>
      </c>
      <c r="J149" s="166">
        <v>0</v>
      </c>
      <c r="K149" s="297">
        <v>2</v>
      </c>
      <c r="L149" s="376">
        <f>$G$5*G149</f>
        <v>0</v>
      </c>
      <c r="M149" s="58">
        <f t="shared" si="38"/>
        <v>0</v>
      </c>
      <c r="N149" s="180">
        <v>0</v>
      </c>
      <c r="O149" s="181">
        <f t="shared" si="39"/>
        <v>0</v>
      </c>
      <c r="P149" s="180">
        <v>0</v>
      </c>
      <c r="Q149" s="182">
        <v>0</v>
      </c>
      <c r="R149" s="183">
        <f t="shared" si="40"/>
        <v>0</v>
      </c>
      <c r="S149" s="184">
        <f>K149*K8</f>
        <v>17813.62</v>
      </c>
      <c r="T149" s="185">
        <f t="shared" si="41"/>
        <v>28500</v>
      </c>
      <c r="U149" s="328">
        <f t="shared" si="42"/>
        <v>17813.62</v>
      </c>
    </row>
    <row r="150" spans="1:21" ht="21" customHeight="1" thickBot="1">
      <c r="B150" s="160" t="s">
        <v>80</v>
      </c>
      <c r="C150" s="62" t="s">
        <v>80</v>
      </c>
      <c r="D150" s="4">
        <v>64</v>
      </c>
      <c r="E150" s="54" t="s">
        <v>12</v>
      </c>
      <c r="F150" s="313">
        <v>0</v>
      </c>
      <c r="G150" s="165">
        <v>1</v>
      </c>
      <c r="H150" s="57">
        <v>0</v>
      </c>
      <c r="I150" s="166">
        <v>0</v>
      </c>
      <c r="J150" s="166">
        <v>0</v>
      </c>
      <c r="K150" s="300">
        <v>0</v>
      </c>
      <c r="L150" s="376">
        <f>G150*G8</f>
        <v>69478.2</v>
      </c>
      <c r="M150" s="58">
        <f t="shared" si="38"/>
        <v>0</v>
      </c>
      <c r="N150" s="180">
        <v>0</v>
      </c>
      <c r="O150" s="181">
        <f t="shared" si="39"/>
        <v>0</v>
      </c>
      <c r="P150" s="180">
        <v>0</v>
      </c>
      <c r="Q150" s="182">
        <v>0</v>
      </c>
      <c r="R150" s="183">
        <f t="shared" si="40"/>
        <v>0</v>
      </c>
      <c r="S150" s="184">
        <v>0</v>
      </c>
      <c r="T150" s="185">
        <f t="shared" si="41"/>
        <v>0</v>
      </c>
      <c r="U150" s="328">
        <f t="shared" si="42"/>
        <v>69478.2</v>
      </c>
    </row>
    <row r="151" spans="1:21" ht="21" customHeight="1" thickBot="1">
      <c r="B151" s="160" t="s">
        <v>81</v>
      </c>
      <c r="C151" s="62" t="s">
        <v>81</v>
      </c>
      <c r="D151" s="4">
        <v>65</v>
      </c>
      <c r="E151" s="54" t="s">
        <v>12</v>
      </c>
      <c r="F151" s="313">
        <v>0</v>
      </c>
      <c r="G151" s="165">
        <v>1</v>
      </c>
      <c r="H151" s="57">
        <v>0</v>
      </c>
      <c r="I151" s="166">
        <v>0</v>
      </c>
      <c r="J151" s="166">
        <v>0</v>
      </c>
      <c r="K151" s="300">
        <v>0</v>
      </c>
      <c r="L151" s="376">
        <f>G151*G8</f>
        <v>69478.2</v>
      </c>
      <c r="M151" s="58">
        <f t="shared" si="38"/>
        <v>0</v>
      </c>
      <c r="N151" s="180">
        <v>0</v>
      </c>
      <c r="O151" s="181">
        <f t="shared" si="39"/>
        <v>0</v>
      </c>
      <c r="P151" s="180">
        <v>0</v>
      </c>
      <c r="Q151" s="182">
        <v>0</v>
      </c>
      <c r="R151" s="183">
        <f t="shared" si="40"/>
        <v>0</v>
      </c>
      <c r="S151" s="184">
        <v>0</v>
      </c>
      <c r="T151" s="185">
        <f t="shared" si="41"/>
        <v>0</v>
      </c>
      <c r="U151" s="328">
        <f t="shared" si="42"/>
        <v>69478.2</v>
      </c>
    </row>
    <row r="152" spans="1:21" ht="21" customHeight="1" thickBot="1">
      <c r="B152" s="160" t="s">
        <v>82</v>
      </c>
      <c r="C152" s="445" t="s">
        <v>82</v>
      </c>
      <c r="D152" s="447">
        <v>66</v>
      </c>
      <c r="E152" s="54" t="s">
        <v>12</v>
      </c>
      <c r="F152" s="313">
        <v>0</v>
      </c>
      <c r="G152" s="166">
        <v>0</v>
      </c>
      <c r="H152" s="57">
        <v>0</v>
      </c>
      <c r="I152" s="166">
        <v>0</v>
      </c>
      <c r="J152" s="123">
        <v>1</v>
      </c>
      <c r="K152" s="297">
        <v>2</v>
      </c>
      <c r="L152" s="376">
        <f>$G$5*G152</f>
        <v>0</v>
      </c>
      <c r="M152" s="58">
        <f t="shared" si="38"/>
        <v>0</v>
      </c>
      <c r="N152" s="180">
        <v>0</v>
      </c>
      <c r="O152" s="181">
        <f t="shared" si="39"/>
        <v>0</v>
      </c>
      <c r="P152" s="180">
        <v>0</v>
      </c>
      <c r="Q152" s="182">
        <f>J8</f>
        <v>11637.78</v>
      </c>
      <c r="R152" s="183">
        <f t="shared" si="40"/>
        <v>16000</v>
      </c>
      <c r="S152" s="184">
        <f>K152*K8</f>
        <v>17813.62</v>
      </c>
      <c r="T152" s="185">
        <f t="shared" si="41"/>
        <v>28500</v>
      </c>
      <c r="U152" s="329">
        <f t="shared" si="42"/>
        <v>29451.4</v>
      </c>
    </row>
    <row r="153" spans="1:21" ht="21" hidden="1" customHeight="1" thickBot="1">
      <c r="B153" s="18" t="s">
        <v>133</v>
      </c>
      <c r="C153" s="446"/>
      <c r="D153" s="446"/>
      <c r="F153" s="28"/>
      <c r="G153" s="11"/>
      <c r="H153" s="11"/>
      <c r="I153" s="11"/>
      <c r="J153" s="11"/>
      <c r="K153" s="11"/>
      <c r="L153" s="23"/>
      <c r="N153" s="23"/>
      <c r="O153" s="23"/>
      <c r="P153" s="23"/>
      <c r="Q153" s="23"/>
      <c r="R153" s="23"/>
      <c r="S153" s="23"/>
      <c r="T153" s="23"/>
      <c r="U153" s="23"/>
    </row>
    <row r="154" spans="1:21" s="11" customFormat="1" ht="21" hidden="1" customHeight="1" thickBot="1">
      <c r="A154" s="443" t="s">
        <v>119</v>
      </c>
      <c r="B154" s="421" t="s">
        <v>137</v>
      </c>
      <c r="C154" s="421" t="s">
        <v>114</v>
      </c>
      <c r="D154" s="421" t="s">
        <v>0</v>
      </c>
      <c r="E154" s="421" t="s">
        <v>1</v>
      </c>
      <c r="F154" s="424" t="s">
        <v>154</v>
      </c>
      <c r="G154" s="424" t="s">
        <v>139</v>
      </c>
      <c r="H154" s="424" t="s">
        <v>138</v>
      </c>
      <c r="I154" s="424" t="s">
        <v>140</v>
      </c>
      <c r="J154" s="415" t="s">
        <v>145</v>
      </c>
      <c r="K154" s="415" t="s">
        <v>146</v>
      </c>
      <c r="L154" s="417" t="s">
        <v>148</v>
      </c>
      <c r="M154" s="417" t="s">
        <v>149</v>
      </c>
      <c r="N154" s="92"/>
      <c r="O154" s="417" t="s">
        <v>150</v>
      </c>
      <c r="P154" s="92"/>
      <c r="Q154" s="92"/>
      <c r="R154" s="413" t="s">
        <v>151</v>
      </c>
      <c r="S154" s="96"/>
      <c r="T154" s="413" t="s">
        <v>152</v>
      </c>
      <c r="U154" s="413" t="s">
        <v>153</v>
      </c>
    </row>
    <row r="155" spans="1:21" s="11" customFormat="1" ht="21" hidden="1" customHeight="1" thickBot="1">
      <c r="A155" s="444"/>
      <c r="B155" s="422"/>
      <c r="C155" s="423"/>
      <c r="D155" s="421"/>
      <c r="E155" s="421"/>
      <c r="F155" s="425"/>
      <c r="G155" s="425"/>
      <c r="H155" s="424"/>
      <c r="I155" s="425"/>
      <c r="J155" s="416"/>
      <c r="K155" s="416"/>
      <c r="L155" s="418"/>
      <c r="M155" s="417"/>
      <c r="N155" s="95"/>
      <c r="O155" s="418"/>
      <c r="P155" s="95"/>
      <c r="Q155" s="95"/>
      <c r="R155" s="414"/>
      <c r="S155" s="97"/>
      <c r="T155" s="414"/>
      <c r="U155" s="414"/>
    </row>
    <row r="156" spans="1:21" ht="21" customHeight="1" thickBot="1">
      <c r="B156" s="160" t="s">
        <v>83</v>
      </c>
      <c r="C156" s="62" t="s">
        <v>83</v>
      </c>
      <c r="D156" s="4">
        <v>67</v>
      </c>
      <c r="E156" s="54" t="s">
        <v>12</v>
      </c>
      <c r="F156" s="338">
        <v>1</v>
      </c>
      <c r="G156" s="166">
        <v>0</v>
      </c>
      <c r="H156" s="57">
        <v>0</v>
      </c>
      <c r="I156" s="142">
        <v>1</v>
      </c>
      <c r="J156" s="166">
        <v>0</v>
      </c>
      <c r="K156" s="300">
        <v>0</v>
      </c>
      <c r="L156" s="376">
        <f>$G$5*G156</f>
        <v>0</v>
      </c>
      <c r="M156" s="58">
        <f>$H$5*H156</f>
        <v>0</v>
      </c>
      <c r="N156" s="180">
        <v>8978.2000000000007</v>
      </c>
      <c r="O156" s="181">
        <f>$I$5*I156</f>
        <v>12200</v>
      </c>
      <c r="P156" s="180">
        <v>2200</v>
      </c>
      <c r="Q156" s="182">
        <v>0</v>
      </c>
      <c r="R156" s="183">
        <f t="shared" ref="R156:R162" si="43">$J$5*J156</f>
        <v>0</v>
      </c>
      <c r="S156" s="184">
        <v>0</v>
      </c>
      <c r="T156" s="185">
        <f>$K$5*K156</f>
        <v>0</v>
      </c>
      <c r="U156" s="329">
        <f t="shared" ref="U156:U158" si="44">L156+N156+P156+Q156+S156</f>
        <v>11178.2</v>
      </c>
    </row>
    <row r="157" spans="1:21" ht="21" customHeight="1" thickBot="1">
      <c r="B157" s="160" t="s">
        <v>74</v>
      </c>
      <c r="C157" s="64" t="s">
        <v>74</v>
      </c>
      <c r="D157" s="4">
        <v>68</v>
      </c>
      <c r="E157" s="55" t="s">
        <v>49</v>
      </c>
      <c r="F157" s="313">
        <v>0</v>
      </c>
      <c r="G157" s="166">
        <v>0</v>
      </c>
      <c r="H157" s="57">
        <v>0</v>
      </c>
      <c r="I157" s="166">
        <v>0</v>
      </c>
      <c r="J157" s="166">
        <v>0</v>
      </c>
      <c r="K157" s="297">
        <v>2</v>
      </c>
      <c r="L157" s="376">
        <f>$G$5*G157</f>
        <v>0</v>
      </c>
      <c r="M157" s="58">
        <f>$H$5*H157</f>
        <v>0</v>
      </c>
      <c r="N157" s="180">
        <v>0</v>
      </c>
      <c r="O157" s="181">
        <f>$I$5*I157</f>
        <v>0</v>
      </c>
      <c r="P157" s="180">
        <v>0</v>
      </c>
      <c r="Q157" s="182">
        <v>0</v>
      </c>
      <c r="R157" s="183">
        <f t="shared" si="43"/>
        <v>0</v>
      </c>
      <c r="S157" s="184">
        <f>K157*K8</f>
        <v>17813.62</v>
      </c>
      <c r="T157" s="185">
        <f>$K$5*K157</f>
        <v>28500</v>
      </c>
      <c r="U157" s="328">
        <f t="shared" si="44"/>
        <v>17813.62</v>
      </c>
    </row>
    <row r="158" spans="1:21" ht="21" customHeight="1" thickBot="1">
      <c r="B158" s="160" t="s">
        <v>122</v>
      </c>
      <c r="C158" s="62" t="s">
        <v>122</v>
      </c>
      <c r="D158" s="4">
        <v>69</v>
      </c>
      <c r="E158" s="54" t="s">
        <v>12</v>
      </c>
      <c r="F158" s="313">
        <v>0</v>
      </c>
      <c r="G158" s="165">
        <v>1</v>
      </c>
      <c r="H158" s="57">
        <v>0</v>
      </c>
      <c r="I158" s="166">
        <v>0</v>
      </c>
      <c r="J158" s="166">
        <v>0</v>
      </c>
      <c r="K158" s="300">
        <v>0</v>
      </c>
      <c r="L158" s="376">
        <f>G158*G8</f>
        <v>69478.2</v>
      </c>
      <c r="M158" s="58">
        <f>$H$5*H158</f>
        <v>0</v>
      </c>
      <c r="N158" s="180">
        <v>0</v>
      </c>
      <c r="O158" s="181">
        <f>$I$5*I158</f>
        <v>0</v>
      </c>
      <c r="P158" s="180">
        <v>0</v>
      </c>
      <c r="Q158" s="182">
        <v>0</v>
      </c>
      <c r="R158" s="183">
        <f t="shared" si="43"/>
        <v>0</v>
      </c>
      <c r="S158" s="184">
        <v>0</v>
      </c>
      <c r="T158" s="185">
        <f>$K$5*K158</f>
        <v>0</v>
      </c>
      <c r="U158" s="328">
        <f t="shared" si="44"/>
        <v>69478.2</v>
      </c>
    </row>
    <row r="159" spans="1:21" ht="21" customHeight="1" thickBot="1">
      <c r="B159" s="203" t="s">
        <v>190</v>
      </c>
      <c r="C159" s="62" t="s">
        <v>75</v>
      </c>
      <c r="D159" s="4">
        <v>70</v>
      </c>
      <c r="E159" s="54" t="s">
        <v>12</v>
      </c>
      <c r="F159" s="313">
        <v>0</v>
      </c>
      <c r="G159" s="165">
        <v>1</v>
      </c>
      <c r="H159" s="57">
        <v>0</v>
      </c>
      <c r="I159" s="142">
        <v>1</v>
      </c>
      <c r="J159" s="166">
        <v>0</v>
      </c>
      <c r="K159" s="297">
        <v>2</v>
      </c>
      <c r="L159" s="376">
        <f>G159*G8</f>
        <v>69478.2</v>
      </c>
      <c r="M159" s="58">
        <f>$H$5*H159</f>
        <v>0</v>
      </c>
      <c r="N159" s="180">
        <v>8978.2000000000007</v>
      </c>
      <c r="O159" s="181">
        <f>$I$5*I159</f>
        <v>12200</v>
      </c>
      <c r="P159" s="180">
        <v>2200</v>
      </c>
      <c r="Q159" s="182">
        <v>0</v>
      </c>
      <c r="R159" s="183">
        <f t="shared" si="43"/>
        <v>0</v>
      </c>
      <c r="S159" s="184">
        <f>K159*K8</f>
        <v>17813.62</v>
      </c>
      <c r="T159" s="185">
        <f>$K$5*K159</f>
        <v>28500</v>
      </c>
      <c r="U159" s="419">
        <f>L159+L160+N159+P159+S159</f>
        <v>168644.02000000002</v>
      </c>
    </row>
    <row r="160" spans="1:21" ht="21" customHeight="1" thickBot="1">
      <c r="B160" s="204" t="s">
        <v>206</v>
      </c>
      <c r="C160" s="62"/>
      <c r="D160" s="4"/>
      <c r="E160" s="54"/>
      <c r="F160" s="313">
        <v>0</v>
      </c>
      <c r="G160" s="165">
        <v>1</v>
      </c>
      <c r="H160" s="57"/>
      <c r="I160" s="142">
        <v>0</v>
      </c>
      <c r="J160" s="166">
        <v>0</v>
      </c>
      <c r="K160" s="304">
        <v>0</v>
      </c>
      <c r="L160" s="376">
        <f>G160*G10</f>
        <v>70174</v>
      </c>
      <c r="M160" s="58"/>
      <c r="N160" s="180">
        <v>0</v>
      </c>
      <c r="O160" s="181">
        <v>0</v>
      </c>
      <c r="P160" s="180">
        <v>0</v>
      </c>
      <c r="Q160" s="182">
        <v>0</v>
      </c>
      <c r="R160" s="183">
        <f t="shared" si="43"/>
        <v>0</v>
      </c>
      <c r="S160" s="184">
        <v>0</v>
      </c>
      <c r="T160" s="185">
        <v>0</v>
      </c>
      <c r="U160" s="420"/>
    </row>
    <row r="161" spans="1:21" ht="36" customHeight="1" thickBot="1">
      <c r="B161" s="160" t="s">
        <v>84</v>
      </c>
      <c r="C161" s="62" t="s">
        <v>84</v>
      </c>
      <c r="D161" s="4">
        <v>71</v>
      </c>
      <c r="E161" s="54" t="s">
        <v>12</v>
      </c>
      <c r="F161" s="313">
        <v>0</v>
      </c>
      <c r="G161" s="166">
        <v>0</v>
      </c>
      <c r="H161" s="57">
        <v>0</v>
      </c>
      <c r="I161" s="166">
        <v>0</v>
      </c>
      <c r="J161" s="123">
        <v>2</v>
      </c>
      <c r="K161" s="297">
        <v>2</v>
      </c>
      <c r="L161" s="376">
        <f>$G$5*G161</f>
        <v>0</v>
      </c>
      <c r="M161" s="58">
        <f>$H$5*H161</f>
        <v>0</v>
      </c>
      <c r="N161" s="180">
        <v>0</v>
      </c>
      <c r="O161" s="181">
        <f>$I$5*I161</f>
        <v>0</v>
      </c>
      <c r="P161" s="180">
        <v>0</v>
      </c>
      <c r="Q161" s="182">
        <f>J161*J8</f>
        <v>23275.56</v>
      </c>
      <c r="R161" s="183">
        <f t="shared" si="43"/>
        <v>32000</v>
      </c>
      <c r="S161" s="184">
        <f>K161*K8</f>
        <v>17813.62</v>
      </c>
      <c r="T161" s="185">
        <f>$K$5*K161</f>
        <v>28500</v>
      </c>
      <c r="U161" s="329">
        <f>L161+N161+P161+Q161+S161</f>
        <v>41089.18</v>
      </c>
    </row>
    <row r="162" spans="1:21" ht="21" customHeight="1" thickBot="1">
      <c r="B162" s="160" t="s">
        <v>121</v>
      </c>
      <c r="C162" s="62" t="s">
        <v>121</v>
      </c>
      <c r="D162" s="4">
        <v>72</v>
      </c>
      <c r="E162" s="54" t="s">
        <v>12</v>
      </c>
      <c r="F162" s="338">
        <v>1</v>
      </c>
      <c r="G162" s="166">
        <v>0</v>
      </c>
      <c r="H162" s="57">
        <v>0</v>
      </c>
      <c r="I162" s="166">
        <v>0</v>
      </c>
      <c r="J162" s="166">
        <v>0</v>
      </c>
      <c r="K162" s="297">
        <v>2</v>
      </c>
      <c r="L162" s="376">
        <f>$G$5*G162</f>
        <v>0</v>
      </c>
      <c r="M162" s="58">
        <f>$H$5*H162</f>
        <v>0</v>
      </c>
      <c r="N162" s="180">
        <v>0</v>
      </c>
      <c r="O162" s="181">
        <f>$I$5*I162</f>
        <v>0</v>
      </c>
      <c r="P162" s="180">
        <v>0</v>
      </c>
      <c r="Q162" s="182">
        <v>0</v>
      </c>
      <c r="R162" s="183">
        <f t="shared" si="43"/>
        <v>0</v>
      </c>
      <c r="S162" s="184">
        <f>K161*K8</f>
        <v>17813.62</v>
      </c>
      <c r="T162" s="185">
        <f>$K$5*K162</f>
        <v>28500</v>
      </c>
      <c r="U162" s="329">
        <f>L162+N162+P162+Q162+S162</f>
        <v>17813.62</v>
      </c>
    </row>
    <row r="163" spans="1:21" ht="21" hidden="1" customHeight="1" thickBot="1">
      <c r="B163" s="18" t="s">
        <v>133</v>
      </c>
      <c r="F163" s="28"/>
      <c r="G163" s="11"/>
      <c r="H163" s="11"/>
      <c r="I163" s="11"/>
      <c r="J163" s="11"/>
      <c r="K163" s="11"/>
      <c r="L163" s="23"/>
      <c r="N163" s="23"/>
      <c r="O163" s="23"/>
      <c r="P163" s="23"/>
      <c r="Q163" s="23"/>
      <c r="R163" s="23"/>
      <c r="S163" s="23"/>
      <c r="T163" s="23"/>
      <c r="U163" s="23"/>
    </row>
    <row r="164" spans="1:21" s="11" customFormat="1" ht="21" hidden="1" customHeight="1" thickBot="1">
      <c r="A164" s="443" t="s">
        <v>119</v>
      </c>
      <c r="B164" s="421" t="s">
        <v>137</v>
      </c>
      <c r="C164" s="421" t="s">
        <v>114</v>
      </c>
      <c r="D164" s="421" t="s">
        <v>0</v>
      </c>
      <c r="E164" s="421" t="s">
        <v>1</v>
      </c>
      <c r="F164" s="424" t="s">
        <v>154</v>
      </c>
      <c r="G164" s="424" t="s">
        <v>139</v>
      </c>
      <c r="H164" s="424" t="s">
        <v>138</v>
      </c>
      <c r="I164" s="424" t="s">
        <v>140</v>
      </c>
      <c r="J164" s="415" t="s">
        <v>145</v>
      </c>
      <c r="K164" s="415" t="s">
        <v>146</v>
      </c>
      <c r="L164" s="417" t="s">
        <v>148</v>
      </c>
      <c r="M164" s="417" t="s">
        <v>149</v>
      </c>
      <c r="N164" s="92"/>
      <c r="O164" s="417" t="s">
        <v>150</v>
      </c>
      <c r="P164" s="92"/>
      <c r="Q164" s="92"/>
      <c r="R164" s="413" t="s">
        <v>151</v>
      </c>
      <c r="S164" s="96"/>
      <c r="T164" s="413" t="s">
        <v>152</v>
      </c>
      <c r="U164" s="413" t="s">
        <v>153</v>
      </c>
    </row>
    <row r="165" spans="1:21" s="11" customFormat="1" ht="21" hidden="1" customHeight="1" thickBot="1">
      <c r="A165" s="444"/>
      <c r="B165" s="422"/>
      <c r="C165" s="423"/>
      <c r="D165" s="421"/>
      <c r="E165" s="421"/>
      <c r="F165" s="425"/>
      <c r="G165" s="425"/>
      <c r="H165" s="424"/>
      <c r="I165" s="425"/>
      <c r="J165" s="416"/>
      <c r="K165" s="416"/>
      <c r="L165" s="418"/>
      <c r="M165" s="417"/>
      <c r="N165" s="95"/>
      <c r="O165" s="418"/>
      <c r="P165" s="95"/>
      <c r="Q165" s="95"/>
      <c r="R165" s="414"/>
      <c r="S165" s="97"/>
      <c r="T165" s="414"/>
      <c r="U165" s="414"/>
    </row>
    <row r="166" spans="1:21" ht="21" customHeight="1" thickBot="1">
      <c r="B166" s="160" t="s">
        <v>85</v>
      </c>
      <c r="C166" s="63" t="s">
        <v>85</v>
      </c>
      <c r="D166" s="14">
        <v>73</v>
      </c>
      <c r="E166" s="53" t="s">
        <v>12</v>
      </c>
      <c r="F166" s="338">
        <v>1</v>
      </c>
      <c r="G166" s="166">
        <v>0</v>
      </c>
      <c r="H166" s="57">
        <v>0</v>
      </c>
      <c r="I166" s="166">
        <v>0</v>
      </c>
      <c r="J166" s="166">
        <v>0</v>
      </c>
      <c r="K166" s="297">
        <v>2</v>
      </c>
      <c r="L166" s="376">
        <f>$G$5*G166</f>
        <v>0</v>
      </c>
      <c r="M166" s="58">
        <f>$H$5*H166</f>
        <v>0</v>
      </c>
      <c r="N166" s="180">
        <v>0</v>
      </c>
      <c r="O166" s="181">
        <f>$I$5*I166</f>
        <v>0</v>
      </c>
      <c r="P166" s="180">
        <v>0</v>
      </c>
      <c r="Q166" s="182">
        <v>0</v>
      </c>
      <c r="R166" s="183">
        <f>$J$5*J166</f>
        <v>0</v>
      </c>
      <c r="S166" s="184">
        <f>K166*K8</f>
        <v>17813.62</v>
      </c>
      <c r="T166" s="185">
        <f>$K$5*K166</f>
        <v>28500</v>
      </c>
      <c r="U166" s="329">
        <f t="shared" ref="U166:U169" si="45">L166+N166+P166+Q166+S166</f>
        <v>17813.62</v>
      </c>
    </row>
    <row r="167" spans="1:21" ht="21" customHeight="1" thickBot="1">
      <c r="B167" s="160" t="s">
        <v>77</v>
      </c>
      <c r="C167" s="62" t="s">
        <v>77</v>
      </c>
      <c r="D167" s="4">
        <v>74</v>
      </c>
      <c r="E167" s="54" t="s">
        <v>12</v>
      </c>
      <c r="F167" s="313">
        <v>0</v>
      </c>
      <c r="G167" s="166">
        <v>0</v>
      </c>
      <c r="H167" s="57">
        <v>0</v>
      </c>
      <c r="I167" s="166">
        <v>0</v>
      </c>
      <c r="J167" s="123">
        <v>1</v>
      </c>
      <c r="K167" s="297">
        <v>2</v>
      </c>
      <c r="L167" s="376">
        <f>$G$5*G167</f>
        <v>0</v>
      </c>
      <c r="M167" s="58">
        <f>$H$5*H167</f>
        <v>0</v>
      </c>
      <c r="N167" s="180">
        <v>0</v>
      </c>
      <c r="O167" s="181">
        <f>$I$5*I167</f>
        <v>0</v>
      </c>
      <c r="P167" s="180">
        <v>0</v>
      </c>
      <c r="Q167" s="182">
        <f>J8</f>
        <v>11637.78</v>
      </c>
      <c r="R167" s="183">
        <f>$J$5*J167</f>
        <v>16000</v>
      </c>
      <c r="S167" s="184">
        <f>K167*K8</f>
        <v>17813.62</v>
      </c>
      <c r="T167" s="185">
        <f>$K$5*K167</f>
        <v>28500</v>
      </c>
      <c r="U167" s="329">
        <f t="shared" si="45"/>
        <v>29451.4</v>
      </c>
    </row>
    <row r="168" spans="1:21" ht="21" customHeight="1" thickBot="1">
      <c r="B168" s="160" t="s">
        <v>86</v>
      </c>
      <c r="C168" s="62" t="s">
        <v>86</v>
      </c>
      <c r="D168" s="4">
        <v>75</v>
      </c>
      <c r="E168" s="54" t="s">
        <v>12</v>
      </c>
      <c r="F168" s="338">
        <v>1</v>
      </c>
      <c r="G168" s="166">
        <v>0</v>
      </c>
      <c r="H168" s="57">
        <v>0</v>
      </c>
      <c r="I168" s="166">
        <v>0</v>
      </c>
      <c r="J168" s="166">
        <v>0</v>
      </c>
      <c r="K168" s="297">
        <v>2</v>
      </c>
      <c r="L168" s="376">
        <f>$G$5*G168</f>
        <v>0</v>
      </c>
      <c r="M168" s="58">
        <f>$H$5*H168</f>
        <v>0</v>
      </c>
      <c r="N168" s="180">
        <v>0</v>
      </c>
      <c r="O168" s="181">
        <f>$I$5*I168</f>
        <v>0</v>
      </c>
      <c r="P168" s="180">
        <v>0</v>
      </c>
      <c r="Q168" s="182">
        <v>0</v>
      </c>
      <c r="R168" s="183">
        <f>$J$5*J168</f>
        <v>0</v>
      </c>
      <c r="S168" s="184">
        <f>K168*K8</f>
        <v>17813.62</v>
      </c>
      <c r="T168" s="185">
        <f>$K$5*K168</f>
        <v>28500</v>
      </c>
      <c r="U168" s="329">
        <f t="shared" si="45"/>
        <v>17813.62</v>
      </c>
    </row>
    <row r="169" spans="1:21" ht="21" customHeight="1" thickBot="1">
      <c r="B169" s="189" t="s">
        <v>87</v>
      </c>
      <c r="C169" s="62" t="s">
        <v>87</v>
      </c>
      <c r="D169" s="4">
        <v>76</v>
      </c>
      <c r="E169" s="54" t="s">
        <v>12</v>
      </c>
      <c r="F169" s="314">
        <v>1</v>
      </c>
      <c r="G169" s="320">
        <v>0</v>
      </c>
      <c r="H169" s="57">
        <v>0</v>
      </c>
      <c r="I169" s="320">
        <v>0</v>
      </c>
      <c r="J169" s="320">
        <v>0</v>
      </c>
      <c r="K169" s="298">
        <v>2</v>
      </c>
      <c r="L169" s="377">
        <f>$G$5*G169</f>
        <v>0</v>
      </c>
      <c r="M169" s="58">
        <f>$H$5*H169</f>
        <v>0</v>
      </c>
      <c r="N169" s="331">
        <v>0</v>
      </c>
      <c r="O169" s="330">
        <f>$I$5*I169</f>
        <v>0</v>
      </c>
      <c r="P169" s="331">
        <v>0</v>
      </c>
      <c r="Q169" s="332">
        <v>0</v>
      </c>
      <c r="R169" s="333">
        <f>$J$5*J169</f>
        <v>0</v>
      </c>
      <c r="S169" s="334">
        <f>K169*K8</f>
        <v>17813.62</v>
      </c>
      <c r="T169" s="335">
        <f>$K$5*K169</f>
        <v>28500</v>
      </c>
      <c r="U169" s="336">
        <f t="shared" si="45"/>
        <v>17813.62</v>
      </c>
    </row>
    <row r="170" spans="1:21" ht="21" hidden="1" customHeight="1" thickBot="1">
      <c r="B170" s="18" t="s">
        <v>134</v>
      </c>
      <c r="F170" s="28"/>
      <c r="G170" s="11"/>
      <c r="H170" s="11"/>
      <c r="I170" s="11"/>
      <c r="J170" s="11"/>
      <c r="K170" s="11"/>
      <c r="L170" s="23"/>
      <c r="N170" s="23"/>
      <c r="O170" s="23"/>
      <c r="P170" s="23"/>
      <c r="Q170" s="23"/>
      <c r="R170" s="23"/>
      <c r="S170" s="23"/>
      <c r="T170" s="23"/>
      <c r="U170" s="23"/>
    </row>
    <row r="171" spans="1:21" s="11" customFormat="1" ht="21" hidden="1" customHeight="1" thickBot="1">
      <c r="A171" s="443" t="s">
        <v>119</v>
      </c>
      <c r="B171" s="421" t="s">
        <v>137</v>
      </c>
      <c r="C171" s="421" t="s">
        <v>114</v>
      </c>
      <c r="D171" s="421" t="s">
        <v>0</v>
      </c>
      <c r="E171" s="421" t="s">
        <v>1</v>
      </c>
      <c r="F171" s="424" t="s">
        <v>154</v>
      </c>
      <c r="G171" s="424" t="s">
        <v>139</v>
      </c>
      <c r="H171" s="424" t="s">
        <v>138</v>
      </c>
      <c r="I171" s="424" t="s">
        <v>140</v>
      </c>
      <c r="J171" s="415" t="s">
        <v>145</v>
      </c>
      <c r="K171" s="415" t="s">
        <v>146</v>
      </c>
      <c r="L171" s="417" t="s">
        <v>148</v>
      </c>
      <c r="M171" s="417" t="s">
        <v>149</v>
      </c>
      <c r="N171" s="92"/>
      <c r="O171" s="417" t="s">
        <v>150</v>
      </c>
      <c r="P171" s="92"/>
      <c r="Q171" s="92"/>
      <c r="R171" s="413" t="s">
        <v>151</v>
      </c>
      <c r="S171" s="96"/>
      <c r="T171" s="413" t="s">
        <v>152</v>
      </c>
      <c r="U171" s="413" t="s">
        <v>153</v>
      </c>
    </row>
    <row r="172" spans="1:21" s="11" customFormat="1" ht="21" hidden="1" customHeight="1" thickBot="1">
      <c r="A172" s="444"/>
      <c r="B172" s="422"/>
      <c r="C172" s="423"/>
      <c r="D172" s="421"/>
      <c r="E172" s="421"/>
      <c r="F172" s="425"/>
      <c r="G172" s="425"/>
      <c r="H172" s="424"/>
      <c r="I172" s="425"/>
      <c r="J172" s="416"/>
      <c r="K172" s="416"/>
      <c r="L172" s="418"/>
      <c r="M172" s="417"/>
      <c r="N172" s="95"/>
      <c r="O172" s="418"/>
      <c r="P172" s="95"/>
      <c r="Q172" s="95"/>
      <c r="R172" s="414"/>
      <c r="S172" s="97"/>
      <c r="T172" s="414"/>
      <c r="U172" s="414"/>
    </row>
    <row r="173" spans="1:21" s="11" customFormat="1" ht="17.25" customHeight="1" thickBot="1">
      <c r="A173" s="82"/>
      <c r="B173" s="219" t="s">
        <v>174</v>
      </c>
      <c r="C173" s="88"/>
      <c r="D173" s="82"/>
      <c r="E173" s="82"/>
      <c r="F173" s="400"/>
      <c r="G173" s="401"/>
      <c r="H173" s="402"/>
      <c r="I173" s="400"/>
      <c r="J173" s="403"/>
      <c r="K173" s="403"/>
      <c r="L173" s="401"/>
      <c r="M173" s="402"/>
      <c r="N173" s="400"/>
      <c r="O173" s="403"/>
      <c r="P173" s="403"/>
      <c r="Q173" s="403"/>
      <c r="R173" s="403"/>
      <c r="S173" s="403"/>
      <c r="T173" s="403"/>
      <c r="U173" s="401"/>
    </row>
    <row r="174" spans="1:21" ht="18" customHeight="1" thickBot="1">
      <c r="B174" s="160" t="s">
        <v>94</v>
      </c>
      <c r="C174" s="62" t="s">
        <v>94</v>
      </c>
      <c r="D174" s="2">
        <v>77</v>
      </c>
      <c r="E174" s="54" t="s">
        <v>12</v>
      </c>
      <c r="F174" s="349">
        <v>0</v>
      </c>
      <c r="G174" s="364">
        <v>1</v>
      </c>
      <c r="H174" s="57">
        <v>0</v>
      </c>
      <c r="I174" s="341">
        <v>0</v>
      </c>
      <c r="J174" s="194">
        <v>0</v>
      </c>
      <c r="K174" s="308">
        <v>0</v>
      </c>
      <c r="L174" s="381">
        <f>G174*G8</f>
        <v>69478.2</v>
      </c>
      <c r="M174" s="58">
        <f t="shared" ref="M174:M181" si="46">$H$5*H174</f>
        <v>0</v>
      </c>
      <c r="N174" s="344">
        <v>0</v>
      </c>
      <c r="O174" s="179">
        <f t="shared" ref="O174:O181" si="47">$I$5*I174</f>
        <v>0</v>
      </c>
      <c r="P174" s="198">
        <v>0</v>
      </c>
      <c r="Q174" s="199">
        <v>0</v>
      </c>
      <c r="R174" s="200">
        <f t="shared" ref="R174:R181" si="48">$J$5*J174</f>
        <v>0</v>
      </c>
      <c r="S174" s="201">
        <v>0</v>
      </c>
      <c r="T174" s="202">
        <f t="shared" ref="T174:T181" si="49">$K$5*K174</f>
        <v>0</v>
      </c>
      <c r="U174" s="328">
        <f>L174+N174+P174+Q174+S174</f>
        <v>69478.2</v>
      </c>
    </row>
    <row r="175" spans="1:21" ht="21" customHeight="1" thickBot="1">
      <c r="B175" s="160" t="s">
        <v>89</v>
      </c>
      <c r="C175" s="64" t="s">
        <v>89</v>
      </c>
      <c r="D175" s="4">
        <v>78</v>
      </c>
      <c r="E175" s="55" t="s">
        <v>12</v>
      </c>
      <c r="F175" s="338">
        <v>1</v>
      </c>
      <c r="G175" s="166">
        <v>0</v>
      </c>
      <c r="H175" s="57">
        <v>0</v>
      </c>
      <c r="I175" s="142">
        <v>1</v>
      </c>
      <c r="J175" s="166">
        <v>0</v>
      </c>
      <c r="K175" s="300">
        <v>0</v>
      </c>
      <c r="L175" s="376">
        <f>$G$5*G175</f>
        <v>0</v>
      </c>
      <c r="M175" s="58">
        <f t="shared" si="46"/>
        <v>0</v>
      </c>
      <c r="N175" s="180">
        <v>8978.2000000000007</v>
      </c>
      <c r="O175" s="181">
        <f t="shared" si="47"/>
        <v>12200</v>
      </c>
      <c r="P175" s="180">
        <v>2200</v>
      </c>
      <c r="Q175" s="182">
        <v>0</v>
      </c>
      <c r="R175" s="183">
        <f t="shared" si="48"/>
        <v>0</v>
      </c>
      <c r="S175" s="184">
        <v>0</v>
      </c>
      <c r="T175" s="185">
        <f t="shared" si="49"/>
        <v>0</v>
      </c>
      <c r="U175" s="328">
        <f t="shared" ref="U175:U181" si="50">L175+N175+P175+Q175+S175</f>
        <v>11178.2</v>
      </c>
    </row>
    <row r="176" spans="1:21" ht="21" customHeight="1" thickBot="1">
      <c r="B176" s="160" t="s">
        <v>91</v>
      </c>
      <c r="C176" s="62" t="s">
        <v>91</v>
      </c>
      <c r="D176" s="4">
        <v>79</v>
      </c>
      <c r="E176" s="54" t="s">
        <v>12</v>
      </c>
      <c r="F176" s="338">
        <v>1</v>
      </c>
      <c r="G176" s="320">
        <v>0</v>
      </c>
      <c r="H176" s="57">
        <v>0</v>
      </c>
      <c r="I176" s="320">
        <v>0</v>
      </c>
      <c r="J176" s="166">
        <v>0</v>
      </c>
      <c r="K176" s="298">
        <v>2</v>
      </c>
      <c r="L176" s="377">
        <f>$G$5*G176</f>
        <v>0</v>
      </c>
      <c r="M176" s="58">
        <f t="shared" si="46"/>
        <v>0</v>
      </c>
      <c r="N176" s="331">
        <v>0</v>
      </c>
      <c r="O176" s="181">
        <f t="shared" si="47"/>
        <v>0</v>
      </c>
      <c r="P176" s="180">
        <v>0</v>
      </c>
      <c r="Q176" s="182">
        <v>0</v>
      </c>
      <c r="R176" s="183">
        <f t="shared" si="48"/>
        <v>0</v>
      </c>
      <c r="S176" s="184">
        <f>K176*K8</f>
        <v>17813.62</v>
      </c>
      <c r="T176" s="185">
        <f t="shared" si="49"/>
        <v>28500</v>
      </c>
      <c r="U176" s="328">
        <f t="shared" si="50"/>
        <v>17813.62</v>
      </c>
    </row>
    <row r="177" spans="2:21" ht="41.25" customHeight="1" thickBot="1">
      <c r="B177" s="396" t="s">
        <v>209</v>
      </c>
      <c r="C177" s="62"/>
      <c r="D177" s="4"/>
      <c r="E177" s="54"/>
      <c r="F177" s="398" t="s">
        <v>164</v>
      </c>
      <c r="G177" s="426" t="s">
        <v>162</v>
      </c>
      <c r="H177" s="57"/>
      <c r="I177" s="428" t="s">
        <v>166</v>
      </c>
      <c r="J177" s="429" t="s">
        <v>163</v>
      </c>
      <c r="K177" s="431" t="s">
        <v>165</v>
      </c>
      <c r="L177" s="433" t="s">
        <v>148</v>
      </c>
      <c r="M177" s="58"/>
      <c r="N177" s="435" t="s">
        <v>195</v>
      </c>
      <c r="O177" s="436"/>
      <c r="P177" s="151" t="s">
        <v>194</v>
      </c>
      <c r="Q177" s="437" t="s">
        <v>196</v>
      </c>
      <c r="R177" s="438"/>
      <c r="S177" s="439" t="s">
        <v>197</v>
      </c>
      <c r="T177" s="440"/>
      <c r="U177" s="441" t="s">
        <v>153</v>
      </c>
    </row>
    <row r="178" spans="2:21" ht="35.25" customHeight="1" thickBot="1">
      <c r="B178" s="397"/>
      <c r="C178" s="62"/>
      <c r="D178" s="4"/>
      <c r="E178" s="54"/>
      <c r="F178" s="399"/>
      <c r="G178" s="427"/>
      <c r="H178" s="57"/>
      <c r="I178" s="428"/>
      <c r="J178" s="430"/>
      <c r="K178" s="432"/>
      <c r="L178" s="434"/>
      <c r="M178" s="58"/>
      <c r="N178" s="152" t="s">
        <v>159</v>
      </c>
      <c r="O178" s="153" t="s">
        <v>160</v>
      </c>
      <c r="P178" s="152" t="s">
        <v>159</v>
      </c>
      <c r="Q178" s="154" t="s">
        <v>159</v>
      </c>
      <c r="R178" s="155" t="s">
        <v>158</v>
      </c>
      <c r="S178" s="156" t="s">
        <v>159</v>
      </c>
      <c r="T178" s="291" t="s">
        <v>158</v>
      </c>
      <c r="U178" s="442"/>
    </row>
    <row r="179" spans="2:21" ht="21" customHeight="1" thickBot="1">
      <c r="B179" s="160" t="s">
        <v>95</v>
      </c>
      <c r="C179" s="62" t="s">
        <v>95</v>
      </c>
      <c r="D179" s="4">
        <v>80</v>
      </c>
      <c r="E179" s="54" t="s">
        <v>12</v>
      </c>
      <c r="F179" s="338">
        <v>1</v>
      </c>
      <c r="G179" s="166">
        <v>0</v>
      </c>
      <c r="H179" s="57">
        <v>0</v>
      </c>
      <c r="I179" s="142">
        <v>1</v>
      </c>
      <c r="J179" s="166">
        <v>0</v>
      </c>
      <c r="K179" s="300">
        <v>0</v>
      </c>
      <c r="L179" s="376">
        <f>$G$5*G179</f>
        <v>0</v>
      </c>
      <c r="M179" s="58">
        <f t="shared" si="46"/>
        <v>0</v>
      </c>
      <c r="N179" s="180">
        <v>8978.2000000000007</v>
      </c>
      <c r="O179" s="181">
        <f t="shared" si="47"/>
        <v>12200</v>
      </c>
      <c r="P179" s="180">
        <v>2200</v>
      </c>
      <c r="Q179" s="182">
        <v>0</v>
      </c>
      <c r="R179" s="183">
        <f t="shared" si="48"/>
        <v>0</v>
      </c>
      <c r="S179" s="184">
        <v>0</v>
      </c>
      <c r="T179" s="185">
        <f t="shared" si="49"/>
        <v>0</v>
      </c>
      <c r="U179" s="328">
        <f t="shared" si="50"/>
        <v>11178.2</v>
      </c>
    </row>
    <row r="180" spans="2:21" ht="21" customHeight="1" thickBot="1">
      <c r="B180" s="160" t="s">
        <v>93</v>
      </c>
      <c r="C180" s="62" t="s">
        <v>93</v>
      </c>
      <c r="D180" s="4">
        <v>81</v>
      </c>
      <c r="E180" s="54" t="s">
        <v>12</v>
      </c>
      <c r="F180" s="338">
        <v>1</v>
      </c>
      <c r="G180" s="166">
        <v>0</v>
      </c>
      <c r="H180" s="57">
        <v>0</v>
      </c>
      <c r="I180" s="142">
        <v>1</v>
      </c>
      <c r="J180" s="166">
        <v>0</v>
      </c>
      <c r="K180" s="300">
        <v>0</v>
      </c>
      <c r="L180" s="376">
        <f>$G$5*G180</f>
        <v>0</v>
      </c>
      <c r="M180" s="58">
        <f t="shared" si="46"/>
        <v>0</v>
      </c>
      <c r="N180" s="180">
        <v>8978.2000000000007</v>
      </c>
      <c r="O180" s="181">
        <f t="shared" si="47"/>
        <v>12200</v>
      </c>
      <c r="P180" s="180">
        <v>2200</v>
      </c>
      <c r="Q180" s="182">
        <v>0</v>
      </c>
      <c r="R180" s="183">
        <f t="shared" si="48"/>
        <v>0</v>
      </c>
      <c r="S180" s="184">
        <v>0</v>
      </c>
      <c r="T180" s="185">
        <f t="shared" si="49"/>
        <v>0</v>
      </c>
      <c r="U180" s="328">
        <f t="shared" si="50"/>
        <v>11178.2</v>
      </c>
    </row>
    <row r="181" spans="2:21" ht="21" customHeight="1" thickBot="1">
      <c r="B181" s="160" t="s">
        <v>96</v>
      </c>
      <c r="C181" s="62" t="s">
        <v>96</v>
      </c>
      <c r="D181" s="4">
        <v>82</v>
      </c>
      <c r="E181" s="54" t="s">
        <v>12</v>
      </c>
      <c r="F181" s="338">
        <v>1</v>
      </c>
      <c r="G181" s="166">
        <v>0</v>
      </c>
      <c r="H181" s="57">
        <v>0</v>
      </c>
      <c r="I181" s="142">
        <v>1</v>
      </c>
      <c r="J181" s="166">
        <v>0</v>
      </c>
      <c r="K181" s="300">
        <v>0</v>
      </c>
      <c r="L181" s="376">
        <f>$G$5*G181</f>
        <v>0</v>
      </c>
      <c r="M181" s="58">
        <f t="shared" si="46"/>
        <v>0</v>
      </c>
      <c r="N181" s="180">
        <v>8978.2000000000007</v>
      </c>
      <c r="O181" s="181">
        <f t="shared" si="47"/>
        <v>12200</v>
      </c>
      <c r="P181" s="180">
        <v>2200</v>
      </c>
      <c r="Q181" s="182">
        <v>0</v>
      </c>
      <c r="R181" s="183">
        <f t="shared" si="48"/>
        <v>0</v>
      </c>
      <c r="S181" s="184">
        <v>0</v>
      </c>
      <c r="T181" s="185">
        <f t="shared" si="49"/>
        <v>0</v>
      </c>
      <c r="U181" s="329">
        <f t="shared" si="50"/>
        <v>11178.2</v>
      </c>
    </row>
    <row r="182" spans="2:21" ht="21" hidden="1" customHeight="1" thickBot="1">
      <c r="B182" s="18" t="s">
        <v>134</v>
      </c>
      <c r="F182" s="28"/>
      <c r="G182" s="11"/>
      <c r="H182" s="11"/>
      <c r="I182" s="11"/>
      <c r="J182" s="11"/>
      <c r="K182" s="11"/>
      <c r="L182" s="23"/>
      <c r="N182" s="23"/>
      <c r="O182" s="23"/>
      <c r="P182" s="23"/>
      <c r="Q182" s="23"/>
      <c r="R182" s="23"/>
      <c r="S182" s="23"/>
      <c r="T182" s="23"/>
      <c r="U182" s="23"/>
    </row>
    <row r="183" spans="2:21" ht="21" hidden="1" customHeight="1" thickBot="1">
      <c r="B183" s="421" t="s">
        <v>137</v>
      </c>
      <c r="C183" s="421" t="s">
        <v>114</v>
      </c>
      <c r="D183" s="421" t="s">
        <v>0</v>
      </c>
      <c r="E183" s="421" t="s">
        <v>1</v>
      </c>
      <c r="F183" s="424" t="s">
        <v>154</v>
      </c>
      <c r="G183" s="424" t="s">
        <v>139</v>
      </c>
      <c r="H183" s="424" t="s">
        <v>138</v>
      </c>
      <c r="I183" s="424" t="s">
        <v>140</v>
      </c>
      <c r="J183" s="415" t="s">
        <v>145</v>
      </c>
      <c r="K183" s="415" t="s">
        <v>146</v>
      </c>
      <c r="L183" s="417" t="s">
        <v>148</v>
      </c>
      <c r="M183" s="417" t="s">
        <v>149</v>
      </c>
      <c r="N183" s="92"/>
      <c r="O183" s="417" t="s">
        <v>150</v>
      </c>
      <c r="P183" s="92"/>
      <c r="Q183" s="92"/>
      <c r="R183" s="413" t="s">
        <v>151</v>
      </c>
      <c r="S183" s="96"/>
      <c r="T183" s="413" t="s">
        <v>152</v>
      </c>
      <c r="U183" s="413" t="s">
        <v>153</v>
      </c>
    </row>
    <row r="184" spans="2:21" ht="21" hidden="1" customHeight="1" thickBot="1">
      <c r="B184" s="422"/>
      <c r="C184" s="423"/>
      <c r="D184" s="421"/>
      <c r="E184" s="421"/>
      <c r="F184" s="425"/>
      <c r="G184" s="425"/>
      <c r="H184" s="424"/>
      <c r="I184" s="425"/>
      <c r="J184" s="416"/>
      <c r="K184" s="416"/>
      <c r="L184" s="418"/>
      <c r="M184" s="417"/>
      <c r="N184" s="95"/>
      <c r="O184" s="418"/>
      <c r="P184" s="95"/>
      <c r="Q184" s="95"/>
      <c r="R184" s="414"/>
      <c r="S184" s="97"/>
      <c r="T184" s="414"/>
      <c r="U184" s="414"/>
    </row>
    <row r="185" spans="2:21" ht="21" customHeight="1" thickBot="1">
      <c r="B185" s="160" t="s">
        <v>97</v>
      </c>
      <c r="C185" s="62" t="s">
        <v>97</v>
      </c>
      <c r="D185" s="4">
        <v>83</v>
      </c>
      <c r="E185" s="54" t="s">
        <v>12</v>
      </c>
      <c r="F185" s="338">
        <v>1</v>
      </c>
      <c r="G185" s="166">
        <v>0</v>
      </c>
      <c r="H185" s="57">
        <v>0</v>
      </c>
      <c r="I185" s="142">
        <v>1</v>
      </c>
      <c r="J185" s="166">
        <v>0</v>
      </c>
      <c r="K185" s="300">
        <v>0</v>
      </c>
      <c r="L185" s="376">
        <f>$G$5*G185</f>
        <v>0</v>
      </c>
      <c r="M185" s="58">
        <f t="shared" ref="M185:M191" si="51">$H$5*H185</f>
        <v>0</v>
      </c>
      <c r="N185" s="180">
        <v>8978.2000000000007</v>
      </c>
      <c r="O185" s="181">
        <f t="shared" ref="O185:O191" si="52">$I$5*I185</f>
        <v>12200</v>
      </c>
      <c r="P185" s="180">
        <v>2200</v>
      </c>
      <c r="Q185" s="182">
        <v>0</v>
      </c>
      <c r="R185" s="183">
        <f t="shared" ref="R185:R191" si="53">$J$5*J185</f>
        <v>0</v>
      </c>
      <c r="S185" s="184">
        <v>0</v>
      </c>
      <c r="T185" s="185">
        <f t="shared" ref="T185:T191" si="54">$K$5*K185</f>
        <v>0</v>
      </c>
      <c r="U185" s="329">
        <f t="shared" ref="U185:U191" si="55">L185+N185+P185+Q185+S185</f>
        <v>11178.2</v>
      </c>
    </row>
    <row r="186" spans="2:21" ht="21" customHeight="1" thickBot="1">
      <c r="B186" s="160" t="s">
        <v>98</v>
      </c>
      <c r="C186" s="62" t="s">
        <v>98</v>
      </c>
      <c r="D186" s="4">
        <v>84</v>
      </c>
      <c r="E186" s="54" t="s">
        <v>12</v>
      </c>
      <c r="F186" s="338">
        <v>1</v>
      </c>
      <c r="G186" s="166">
        <v>0</v>
      </c>
      <c r="H186" s="57">
        <v>0</v>
      </c>
      <c r="I186" s="166">
        <v>0</v>
      </c>
      <c r="J186" s="166">
        <v>0</v>
      </c>
      <c r="K186" s="297">
        <v>2</v>
      </c>
      <c r="L186" s="376">
        <f>$G$5*G186</f>
        <v>0</v>
      </c>
      <c r="M186" s="58">
        <f t="shared" si="51"/>
        <v>0</v>
      </c>
      <c r="N186" s="180">
        <v>0</v>
      </c>
      <c r="O186" s="181">
        <f t="shared" si="52"/>
        <v>0</v>
      </c>
      <c r="P186" s="180">
        <v>0</v>
      </c>
      <c r="Q186" s="182">
        <v>0</v>
      </c>
      <c r="R186" s="183">
        <f t="shared" si="53"/>
        <v>0</v>
      </c>
      <c r="S186" s="184">
        <f>K186*K8</f>
        <v>17813.62</v>
      </c>
      <c r="T186" s="185">
        <f t="shared" si="54"/>
        <v>28500</v>
      </c>
      <c r="U186" s="328">
        <f t="shared" si="55"/>
        <v>17813.62</v>
      </c>
    </row>
    <row r="187" spans="2:21" ht="21" customHeight="1" thickBot="1">
      <c r="B187" s="160" t="s">
        <v>88</v>
      </c>
      <c r="C187" s="62" t="s">
        <v>88</v>
      </c>
      <c r="D187" s="4">
        <v>85</v>
      </c>
      <c r="E187" s="54" t="s">
        <v>49</v>
      </c>
      <c r="F187" s="313">
        <v>0</v>
      </c>
      <c r="G187" s="165">
        <v>1</v>
      </c>
      <c r="H187" s="57">
        <v>0</v>
      </c>
      <c r="I187" s="166">
        <v>0</v>
      </c>
      <c r="J187" s="166">
        <v>0</v>
      </c>
      <c r="K187" s="300">
        <v>0</v>
      </c>
      <c r="L187" s="376">
        <f>G187*G8</f>
        <v>69478.2</v>
      </c>
      <c r="M187" s="58">
        <f t="shared" si="51"/>
        <v>0</v>
      </c>
      <c r="N187" s="180">
        <v>0</v>
      </c>
      <c r="O187" s="181">
        <f t="shared" si="52"/>
        <v>0</v>
      </c>
      <c r="P187" s="180">
        <v>0</v>
      </c>
      <c r="Q187" s="182">
        <v>0</v>
      </c>
      <c r="R187" s="183">
        <f t="shared" si="53"/>
        <v>0</v>
      </c>
      <c r="S187" s="184">
        <v>0</v>
      </c>
      <c r="T187" s="185">
        <f t="shared" si="54"/>
        <v>0</v>
      </c>
      <c r="U187" s="328">
        <f t="shared" si="55"/>
        <v>69478.2</v>
      </c>
    </row>
    <row r="188" spans="2:21" ht="21" customHeight="1" thickBot="1">
      <c r="B188" s="160" t="s">
        <v>99</v>
      </c>
      <c r="C188" s="62" t="s">
        <v>99</v>
      </c>
      <c r="D188" s="4">
        <v>86</v>
      </c>
      <c r="E188" s="54" t="s">
        <v>12</v>
      </c>
      <c r="F188" s="338">
        <v>1</v>
      </c>
      <c r="G188" s="166">
        <v>0</v>
      </c>
      <c r="H188" s="57">
        <v>0</v>
      </c>
      <c r="I188" s="142">
        <v>1</v>
      </c>
      <c r="J188" s="166">
        <v>0</v>
      </c>
      <c r="K188" s="300">
        <v>0</v>
      </c>
      <c r="L188" s="376">
        <f>$G$5*G188</f>
        <v>0</v>
      </c>
      <c r="M188" s="58">
        <f t="shared" si="51"/>
        <v>0</v>
      </c>
      <c r="N188" s="180">
        <v>8978.2000000000007</v>
      </c>
      <c r="O188" s="181">
        <f t="shared" si="52"/>
        <v>12200</v>
      </c>
      <c r="P188" s="180">
        <v>2200</v>
      </c>
      <c r="Q188" s="182">
        <v>0</v>
      </c>
      <c r="R188" s="183">
        <f t="shared" si="53"/>
        <v>0</v>
      </c>
      <c r="S188" s="184">
        <v>0</v>
      </c>
      <c r="T188" s="185">
        <f t="shared" si="54"/>
        <v>0</v>
      </c>
      <c r="U188" s="328">
        <f t="shared" si="55"/>
        <v>11178.2</v>
      </c>
    </row>
    <row r="189" spans="2:21" ht="21" customHeight="1" thickBot="1">
      <c r="B189" s="160" t="s">
        <v>100</v>
      </c>
      <c r="C189" s="62" t="s">
        <v>100</v>
      </c>
      <c r="D189" s="4">
        <v>87</v>
      </c>
      <c r="E189" s="54" t="s">
        <v>12</v>
      </c>
      <c r="F189" s="338">
        <v>1</v>
      </c>
      <c r="G189" s="166">
        <v>0</v>
      </c>
      <c r="H189" s="57">
        <v>0</v>
      </c>
      <c r="I189" s="142">
        <v>1</v>
      </c>
      <c r="J189" s="166">
        <v>0</v>
      </c>
      <c r="K189" s="300">
        <v>0</v>
      </c>
      <c r="L189" s="376">
        <f>$G$5*G189</f>
        <v>0</v>
      </c>
      <c r="M189" s="58">
        <f t="shared" si="51"/>
        <v>0</v>
      </c>
      <c r="N189" s="180">
        <v>8978.2000000000007</v>
      </c>
      <c r="O189" s="181">
        <f t="shared" si="52"/>
        <v>12200</v>
      </c>
      <c r="P189" s="180">
        <v>2200</v>
      </c>
      <c r="Q189" s="182">
        <v>0</v>
      </c>
      <c r="R189" s="183">
        <f t="shared" si="53"/>
        <v>0</v>
      </c>
      <c r="S189" s="184">
        <v>0</v>
      </c>
      <c r="T189" s="185">
        <f t="shared" si="54"/>
        <v>0</v>
      </c>
      <c r="U189" s="328">
        <f t="shared" si="55"/>
        <v>11178.2</v>
      </c>
    </row>
    <row r="190" spans="2:21" ht="21" customHeight="1" thickBot="1">
      <c r="B190" s="160" t="s">
        <v>92</v>
      </c>
      <c r="C190" s="62" t="s">
        <v>92</v>
      </c>
      <c r="D190" s="4">
        <v>88</v>
      </c>
      <c r="E190" s="54" t="s">
        <v>49</v>
      </c>
      <c r="F190" s="338">
        <v>1</v>
      </c>
      <c r="G190" s="166">
        <v>0</v>
      </c>
      <c r="H190" s="57">
        <v>0</v>
      </c>
      <c r="I190" s="142">
        <v>1</v>
      </c>
      <c r="J190" s="166">
        <v>0</v>
      </c>
      <c r="K190" s="300">
        <v>0</v>
      </c>
      <c r="L190" s="376">
        <f>$G$5*G190</f>
        <v>0</v>
      </c>
      <c r="M190" s="58">
        <f t="shared" si="51"/>
        <v>0</v>
      </c>
      <c r="N190" s="180">
        <v>8978.2000000000007</v>
      </c>
      <c r="O190" s="181">
        <f t="shared" si="52"/>
        <v>12200</v>
      </c>
      <c r="P190" s="180">
        <v>2200</v>
      </c>
      <c r="Q190" s="182">
        <v>0</v>
      </c>
      <c r="R190" s="183">
        <f t="shared" si="53"/>
        <v>0</v>
      </c>
      <c r="S190" s="184">
        <v>0</v>
      </c>
      <c r="T190" s="185">
        <f t="shared" si="54"/>
        <v>0</v>
      </c>
      <c r="U190" s="328">
        <f t="shared" si="55"/>
        <v>11178.2</v>
      </c>
    </row>
    <row r="191" spans="2:21" ht="21" customHeight="1" thickBot="1">
      <c r="B191" s="160" t="s">
        <v>142</v>
      </c>
      <c r="C191" s="67"/>
      <c r="D191" s="3"/>
      <c r="E191" s="56" t="s">
        <v>49</v>
      </c>
      <c r="F191" s="338">
        <v>1</v>
      </c>
      <c r="G191" s="166">
        <v>0</v>
      </c>
      <c r="H191" s="57">
        <v>0</v>
      </c>
      <c r="I191" s="142">
        <v>1</v>
      </c>
      <c r="J191" s="166">
        <v>0</v>
      </c>
      <c r="K191" s="300">
        <v>0</v>
      </c>
      <c r="L191" s="376">
        <f>$G$5*G191</f>
        <v>0</v>
      </c>
      <c r="M191" s="58">
        <f t="shared" si="51"/>
        <v>0</v>
      </c>
      <c r="N191" s="180">
        <v>8978.2000000000007</v>
      </c>
      <c r="O191" s="181">
        <f t="shared" si="52"/>
        <v>12200</v>
      </c>
      <c r="P191" s="180">
        <v>2200</v>
      </c>
      <c r="Q191" s="182">
        <v>0</v>
      </c>
      <c r="R191" s="183">
        <f t="shared" si="53"/>
        <v>0</v>
      </c>
      <c r="S191" s="184">
        <v>0</v>
      </c>
      <c r="T191" s="185">
        <f t="shared" si="54"/>
        <v>0</v>
      </c>
      <c r="U191" s="329">
        <f t="shared" si="55"/>
        <v>11178.2</v>
      </c>
    </row>
    <row r="192" spans="2:21" ht="21" hidden="1" customHeight="1" thickBot="1">
      <c r="B192" s="18" t="s">
        <v>134</v>
      </c>
      <c r="F192" s="28"/>
      <c r="G192" s="11"/>
      <c r="H192" s="11"/>
      <c r="I192" s="11"/>
      <c r="J192" s="11"/>
      <c r="K192" s="11"/>
      <c r="L192" s="24"/>
      <c r="N192" s="23"/>
      <c r="O192" s="23"/>
      <c r="P192" s="23"/>
      <c r="Q192" s="23"/>
      <c r="R192" s="23"/>
      <c r="S192" s="23"/>
      <c r="T192" s="23"/>
      <c r="U192" s="23"/>
    </row>
    <row r="193" spans="2:21" ht="21" hidden="1" customHeight="1" thickBot="1">
      <c r="B193" s="421" t="s">
        <v>137</v>
      </c>
      <c r="C193" s="421" t="s">
        <v>114</v>
      </c>
      <c r="D193" s="421" t="s">
        <v>0</v>
      </c>
      <c r="E193" s="421" t="s">
        <v>1</v>
      </c>
      <c r="F193" s="424" t="s">
        <v>154</v>
      </c>
      <c r="G193" s="424" t="s">
        <v>139</v>
      </c>
      <c r="H193" s="424" t="s">
        <v>138</v>
      </c>
      <c r="I193" s="424" t="s">
        <v>140</v>
      </c>
      <c r="J193" s="415" t="s">
        <v>145</v>
      </c>
      <c r="K193" s="415" t="s">
        <v>146</v>
      </c>
      <c r="L193" s="417" t="s">
        <v>148</v>
      </c>
      <c r="M193" s="417" t="s">
        <v>149</v>
      </c>
      <c r="N193" s="92"/>
      <c r="O193" s="417" t="s">
        <v>150</v>
      </c>
      <c r="P193" s="92"/>
      <c r="Q193" s="92"/>
      <c r="R193" s="413" t="s">
        <v>151</v>
      </c>
      <c r="S193" s="96"/>
      <c r="T193" s="413" t="s">
        <v>152</v>
      </c>
      <c r="U193" s="413" t="s">
        <v>153</v>
      </c>
    </row>
    <row r="194" spans="2:21" ht="21" hidden="1" customHeight="1" thickBot="1">
      <c r="B194" s="422"/>
      <c r="C194" s="423"/>
      <c r="D194" s="421"/>
      <c r="E194" s="421"/>
      <c r="F194" s="425"/>
      <c r="G194" s="425"/>
      <c r="H194" s="424"/>
      <c r="I194" s="425"/>
      <c r="J194" s="416"/>
      <c r="K194" s="416"/>
      <c r="L194" s="418"/>
      <c r="M194" s="417"/>
      <c r="N194" s="95"/>
      <c r="O194" s="418"/>
      <c r="P194" s="95"/>
      <c r="Q194" s="95"/>
      <c r="R194" s="414"/>
      <c r="S194" s="97"/>
      <c r="T194" s="414"/>
      <c r="U194" s="414"/>
    </row>
    <row r="195" spans="2:21" ht="21" customHeight="1" thickBot="1">
      <c r="B195" s="160" t="s">
        <v>90</v>
      </c>
      <c r="C195" s="63" t="s">
        <v>90</v>
      </c>
      <c r="D195" s="14">
        <v>90</v>
      </c>
      <c r="E195" s="53" t="s">
        <v>12</v>
      </c>
      <c r="F195" s="313">
        <v>0</v>
      </c>
      <c r="G195" s="165">
        <v>1</v>
      </c>
      <c r="H195" s="57">
        <v>0</v>
      </c>
      <c r="I195" s="166">
        <v>0</v>
      </c>
      <c r="J195" s="166">
        <v>0</v>
      </c>
      <c r="K195" s="300">
        <v>0</v>
      </c>
      <c r="L195" s="376">
        <f>G195*G8</f>
        <v>69478.2</v>
      </c>
      <c r="M195" s="58">
        <f>$H$5*H195</f>
        <v>0</v>
      </c>
      <c r="N195" s="180">
        <v>0</v>
      </c>
      <c r="O195" s="181">
        <f>$I$5*I195</f>
        <v>0</v>
      </c>
      <c r="P195" s="180">
        <v>0</v>
      </c>
      <c r="Q195" s="182">
        <v>0</v>
      </c>
      <c r="R195" s="183">
        <f>$J$5*J195</f>
        <v>0</v>
      </c>
      <c r="S195" s="184">
        <v>0</v>
      </c>
      <c r="T195" s="185">
        <f>$K$5*K195</f>
        <v>0</v>
      </c>
      <c r="U195" s="329">
        <f t="shared" ref="U195:U197" si="56">L195+N195+P195+Q195+S195</f>
        <v>69478.2</v>
      </c>
    </row>
    <row r="196" spans="2:21" ht="21" customHeight="1" thickBot="1">
      <c r="B196" s="160" t="s">
        <v>102</v>
      </c>
      <c r="C196" s="62" t="s">
        <v>102</v>
      </c>
      <c r="D196" s="4">
        <v>91</v>
      </c>
      <c r="E196" s="54" t="s">
        <v>12</v>
      </c>
      <c r="F196" s="313">
        <v>0</v>
      </c>
      <c r="G196" s="166">
        <v>0</v>
      </c>
      <c r="H196" s="57">
        <v>0</v>
      </c>
      <c r="I196" s="166">
        <v>0</v>
      </c>
      <c r="J196" s="123">
        <v>1</v>
      </c>
      <c r="K196" s="300">
        <v>0</v>
      </c>
      <c r="L196" s="376">
        <f>$G$5*G196</f>
        <v>0</v>
      </c>
      <c r="M196" s="58">
        <f>$H$5*H196</f>
        <v>0</v>
      </c>
      <c r="N196" s="180">
        <v>0</v>
      </c>
      <c r="O196" s="181">
        <f>$I$5*I196</f>
        <v>0</v>
      </c>
      <c r="P196" s="180">
        <v>0</v>
      </c>
      <c r="Q196" s="182">
        <f>J8</f>
        <v>11637.78</v>
      </c>
      <c r="R196" s="183">
        <f>$J$5*J196</f>
        <v>16000</v>
      </c>
      <c r="S196" s="184">
        <v>0</v>
      </c>
      <c r="T196" s="185">
        <f>$K$5*K196</f>
        <v>0</v>
      </c>
      <c r="U196" s="328">
        <f t="shared" si="56"/>
        <v>11637.78</v>
      </c>
    </row>
    <row r="197" spans="2:21" ht="21" customHeight="1" thickBot="1">
      <c r="B197" s="189" t="s">
        <v>101</v>
      </c>
      <c r="C197" s="62" t="s">
        <v>101</v>
      </c>
      <c r="D197" s="4">
        <v>89</v>
      </c>
      <c r="E197" s="54" t="s">
        <v>12</v>
      </c>
      <c r="F197" s="339">
        <v>0</v>
      </c>
      <c r="G197" s="387">
        <v>1</v>
      </c>
      <c r="H197" s="57">
        <v>0</v>
      </c>
      <c r="I197" s="320">
        <v>0</v>
      </c>
      <c r="J197" s="320">
        <v>0</v>
      </c>
      <c r="K197" s="321">
        <v>0</v>
      </c>
      <c r="L197" s="377">
        <f>G197*G8</f>
        <v>69478.2</v>
      </c>
      <c r="M197" s="58">
        <f>$H$5*H197</f>
        <v>0</v>
      </c>
      <c r="N197" s="331">
        <v>0</v>
      </c>
      <c r="O197" s="330">
        <f>$I$5*I197</f>
        <v>0</v>
      </c>
      <c r="P197" s="331">
        <v>0</v>
      </c>
      <c r="Q197" s="332">
        <v>0</v>
      </c>
      <c r="R197" s="333">
        <f>$J$5*J197</f>
        <v>0</v>
      </c>
      <c r="S197" s="334">
        <v>0</v>
      </c>
      <c r="T197" s="335">
        <f>$K$5*K197</f>
        <v>0</v>
      </c>
      <c r="U197" s="354">
        <f t="shared" si="56"/>
        <v>69478.2</v>
      </c>
    </row>
    <row r="198" spans="2:21" ht="21" hidden="1" customHeight="1" thickBot="1">
      <c r="B198" s="18" t="s">
        <v>135</v>
      </c>
      <c r="F198" s="28"/>
      <c r="G198" s="11"/>
      <c r="H198" s="11"/>
      <c r="I198" s="11"/>
      <c r="J198" s="11"/>
      <c r="K198" s="11"/>
      <c r="L198" s="24"/>
      <c r="N198" s="23"/>
      <c r="O198" s="23"/>
      <c r="P198" s="23"/>
      <c r="Q198" s="23"/>
      <c r="R198" s="23"/>
      <c r="S198" s="23"/>
      <c r="T198" s="23"/>
      <c r="U198" s="23"/>
    </row>
    <row r="199" spans="2:21" ht="21" hidden="1" customHeight="1" thickBot="1">
      <c r="B199" s="421" t="s">
        <v>137</v>
      </c>
      <c r="C199" s="421" t="s">
        <v>114</v>
      </c>
      <c r="D199" s="421" t="s">
        <v>0</v>
      </c>
      <c r="E199" s="421" t="s">
        <v>1</v>
      </c>
      <c r="F199" s="424" t="s">
        <v>154</v>
      </c>
      <c r="G199" s="424" t="s">
        <v>139</v>
      </c>
      <c r="H199" s="424" t="s">
        <v>138</v>
      </c>
      <c r="I199" s="424" t="s">
        <v>140</v>
      </c>
      <c r="J199" s="415" t="s">
        <v>145</v>
      </c>
      <c r="K199" s="415" t="s">
        <v>146</v>
      </c>
      <c r="L199" s="417" t="s">
        <v>148</v>
      </c>
      <c r="M199" s="417" t="s">
        <v>149</v>
      </c>
      <c r="N199" s="92"/>
      <c r="O199" s="417" t="s">
        <v>150</v>
      </c>
      <c r="P199" s="92"/>
      <c r="Q199" s="92"/>
      <c r="R199" s="413" t="s">
        <v>151</v>
      </c>
      <c r="S199" s="96"/>
      <c r="T199" s="413" t="s">
        <v>152</v>
      </c>
      <c r="U199" s="413" t="s">
        <v>153</v>
      </c>
    </row>
    <row r="200" spans="2:21" ht="21" hidden="1" customHeight="1" thickBot="1">
      <c r="B200" s="422"/>
      <c r="C200" s="423"/>
      <c r="D200" s="421"/>
      <c r="E200" s="421"/>
      <c r="F200" s="425"/>
      <c r="G200" s="425"/>
      <c r="H200" s="424"/>
      <c r="I200" s="425"/>
      <c r="J200" s="416"/>
      <c r="K200" s="416"/>
      <c r="L200" s="418"/>
      <c r="M200" s="417"/>
      <c r="N200" s="95"/>
      <c r="O200" s="418"/>
      <c r="P200" s="95"/>
      <c r="Q200" s="95"/>
      <c r="R200" s="414"/>
      <c r="S200" s="97"/>
      <c r="T200" s="414"/>
      <c r="U200" s="414"/>
    </row>
    <row r="201" spans="2:21" ht="19.5" customHeight="1" thickBot="1">
      <c r="B201" s="219" t="s">
        <v>171</v>
      </c>
      <c r="C201" s="83"/>
      <c r="D201" s="84"/>
      <c r="E201" s="84"/>
      <c r="F201" s="400"/>
      <c r="G201" s="401"/>
      <c r="H201" s="402"/>
      <c r="I201" s="400"/>
      <c r="J201" s="403"/>
      <c r="K201" s="403"/>
      <c r="L201" s="401"/>
      <c r="M201" s="402"/>
      <c r="N201" s="400"/>
      <c r="O201" s="403"/>
      <c r="P201" s="403"/>
      <c r="Q201" s="403"/>
      <c r="R201" s="403"/>
      <c r="S201" s="403"/>
      <c r="T201" s="403"/>
      <c r="U201" s="401"/>
    </row>
    <row r="202" spans="2:21" ht="21" customHeight="1" thickBot="1">
      <c r="B202" s="203" t="s">
        <v>191</v>
      </c>
      <c r="C202" s="63" t="s">
        <v>104</v>
      </c>
      <c r="D202" s="14">
        <v>92</v>
      </c>
      <c r="E202" s="53" t="s">
        <v>49</v>
      </c>
      <c r="F202" s="349">
        <v>0</v>
      </c>
      <c r="G202" s="206">
        <v>1</v>
      </c>
      <c r="H202" s="57">
        <v>0</v>
      </c>
      <c r="I202" s="196">
        <v>1</v>
      </c>
      <c r="J202" s="194">
        <v>0</v>
      </c>
      <c r="K202" s="305">
        <v>0</v>
      </c>
      <c r="L202" s="386">
        <f>G202*G8</f>
        <v>69478.2</v>
      </c>
      <c r="M202" s="58">
        <f>$H$5*H202</f>
        <v>0</v>
      </c>
      <c r="N202" s="198">
        <v>8978.2000000000007</v>
      </c>
      <c r="O202" s="179">
        <f t="shared" ref="O202:O208" si="57">$I$5*I202</f>
        <v>12200</v>
      </c>
      <c r="P202" s="198">
        <v>2200</v>
      </c>
      <c r="Q202" s="199">
        <v>0</v>
      </c>
      <c r="R202" s="200">
        <f t="shared" ref="R202:R208" si="58">$J$5*J202</f>
        <v>0</v>
      </c>
      <c r="S202" s="201">
        <v>0</v>
      </c>
      <c r="T202" s="202">
        <f t="shared" ref="T202:T208" si="59">$K$5*K202</f>
        <v>0</v>
      </c>
      <c r="U202" s="328">
        <f>L202+N202+P202+Q202+S202</f>
        <v>80656.399999999994</v>
      </c>
    </row>
    <row r="203" spans="2:21" ht="21" customHeight="1" thickBot="1">
      <c r="B203" s="203" t="s">
        <v>192</v>
      </c>
      <c r="C203" s="62" t="s">
        <v>106</v>
      </c>
      <c r="D203" s="4">
        <v>93</v>
      </c>
      <c r="E203" s="54" t="s">
        <v>12</v>
      </c>
      <c r="F203" s="313">
        <v>0</v>
      </c>
      <c r="G203" s="164">
        <v>0</v>
      </c>
      <c r="H203" s="59">
        <v>0</v>
      </c>
      <c r="I203" s="142">
        <v>1</v>
      </c>
      <c r="J203" s="164">
        <v>0</v>
      </c>
      <c r="K203" s="300">
        <v>0</v>
      </c>
      <c r="L203" s="376">
        <f>$G$5*G203</f>
        <v>0</v>
      </c>
      <c r="M203" s="58">
        <f>$H$5*H203</f>
        <v>0</v>
      </c>
      <c r="N203" s="180">
        <v>8978.2000000000007</v>
      </c>
      <c r="O203" s="181">
        <f t="shared" si="57"/>
        <v>12200</v>
      </c>
      <c r="P203" s="180">
        <v>2200</v>
      </c>
      <c r="Q203" s="182">
        <v>0</v>
      </c>
      <c r="R203" s="183">
        <f t="shared" si="58"/>
        <v>0</v>
      </c>
      <c r="S203" s="184">
        <v>0</v>
      </c>
      <c r="T203" s="185">
        <f t="shared" si="59"/>
        <v>0</v>
      </c>
      <c r="U203" s="328">
        <f t="shared" ref="U203:U205" si="60">L203+N203+P203+Q203+S203</f>
        <v>11178.2</v>
      </c>
    </row>
    <row r="204" spans="2:21" ht="21" customHeight="1" thickBot="1">
      <c r="B204" s="160" t="s">
        <v>108</v>
      </c>
      <c r="C204" s="62" t="s">
        <v>108</v>
      </c>
      <c r="D204" s="4">
        <v>94</v>
      </c>
      <c r="E204" s="54" t="s">
        <v>12</v>
      </c>
      <c r="F204" s="313">
        <v>0</v>
      </c>
      <c r="G204" s="164">
        <v>0</v>
      </c>
      <c r="H204" s="59">
        <v>0</v>
      </c>
      <c r="I204" s="164">
        <v>0</v>
      </c>
      <c r="J204" s="123">
        <v>1</v>
      </c>
      <c r="K204" s="297">
        <v>1</v>
      </c>
      <c r="L204" s="376">
        <f>$G$5*G204</f>
        <v>0</v>
      </c>
      <c r="M204" s="58">
        <f>$H$5*H204</f>
        <v>0</v>
      </c>
      <c r="N204" s="180">
        <v>0</v>
      </c>
      <c r="O204" s="181">
        <f t="shared" si="57"/>
        <v>0</v>
      </c>
      <c r="P204" s="180">
        <v>0</v>
      </c>
      <c r="Q204" s="182">
        <f>J8</f>
        <v>11637.78</v>
      </c>
      <c r="R204" s="183">
        <f t="shared" si="58"/>
        <v>16000</v>
      </c>
      <c r="S204" s="184">
        <f>K8</f>
        <v>8906.81</v>
      </c>
      <c r="T204" s="185">
        <f t="shared" si="59"/>
        <v>14250</v>
      </c>
      <c r="U204" s="328">
        <f t="shared" si="60"/>
        <v>20544.59</v>
      </c>
    </row>
    <row r="205" spans="2:21" ht="21" customHeight="1" thickBot="1">
      <c r="B205" s="160" t="s">
        <v>109</v>
      </c>
      <c r="C205" s="62" t="s">
        <v>109</v>
      </c>
      <c r="D205" s="4">
        <v>95</v>
      </c>
      <c r="E205" s="54" t="s">
        <v>12</v>
      </c>
      <c r="F205" s="313">
        <v>0</v>
      </c>
      <c r="G205" s="165">
        <v>1</v>
      </c>
      <c r="H205" s="59">
        <v>0</v>
      </c>
      <c r="I205" s="164">
        <v>0</v>
      </c>
      <c r="J205" s="164">
        <v>0</v>
      </c>
      <c r="K205" s="300">
        <v>0</v>
      </c>
      <c r="L205" s="376">
        <f>G205*G8</f>
        <v>69478.2</v>
      </c>
      <c r="M205" s="58">
        <f>$H$5*H205</f>
        <v>0</v>
      </c>
      <c r="N205" s="180">
        <v>0</v>
      </c>
      <c r="O205" s="181">
        <f t="shared" si="57"/>
        <v>0</v>
      </c>
      <c r="P205" s="180">
        <v>0</v>
      </c>
      <c r="Q205" s="182">
        <v>0</v>
      </c>
      <c r="R205" s="183">
        <f t="shared" si="58"/>
        <v>0</v>
      </c>
      <c r="S205" s="184">
        <v>0</v>
      </c>
      <c r="T205" s="185">
        <f t="shared" si="59"/>
        <v>0</v>
      </c>
      <c r="U205" s="328">
        <f t="shared" si="60"/>
        <v>69478.2</v>
      </c>
    </row>
    <row r="206" spans="2:21" ht="21" customHeight="1" thickBot="1">
      <c r="B206" s="203" t="s">
        <v>193</v>
      </c>
      <c r="C206" s="62" t="s">
        <v>105</v>
      </c>
      <c r="D206" s="4">
        <v>96</v>
      </c>
      <c r="E206" s="54" t="s">
        <v>49</v>
      </c>
      <c r="F206" s="313">
        <v>0</v>
      </c>
      <c r="G206" s="165">
        <v>1</v>
      </c>
      <c r="H206" s="59">
        <v>0</v>
      </c>
      <c r="I206" s="142">
        <v>1</v>
      </c>
      <c r="J206" s="164">
        <v>0</v>
      </c>
      <c r="K206" s="297">
        <v>2</v>
      </c>
      <c r="L206" s="376">
        <f>G206*G8</f>
        <v>69478.2</v>
      </c>
      <c r="M206" s="58">
        <f>$H$5*H206</f>
        <v>0</v>
      </c>
      <c r="N206" s="180">
        <v>8978.2000000000007</v>
      </c>
      <c r="O206" s="181">
        <f t="shared" si="57"/>
        <v>12200</v>
      </c>
      <c r="P206" s="180">
        <v>2200</v>
      </c>
      <c r="Q206" s="182">
        <v>0</v>
      </c>
      <c r="R206" s="183">
        <f t="shared" si="58"/>
        <v>0</v>
      </c>
      <c r="S206" s="184">
        <f>K206*K8</f>
        <v>17813.62</v>
      </c>
      <c r="T206" s="185">
        <f t="shared" si="59"/>
        <v>28500</v>
      </c>
      <c r="U206" s="419">
        <f>L206+L207+N206+P206+S206</f>
        <v>168644.02000000002</v>
      </c>
    </row>
    <row r="207" spans="2:21" ht="21" customHeight="1" thickBot="1">
      <c r="B207" s="204" t="s">
        <v>205</v>
      </c>
      <c r="C207" s="62"/>
      <c r="D207" s="4"/>
      <c r="E207" s="54"/>
      <c r="F207" s="313">
        <v>0</v>
      </c>
      <c r="G207" s="165">
        <v>1</v>
      </c>
      <c r="H207" s="59"/>
      <c r="I207" s="164">
        <v>0</v>
      </c>
      <c r="J207" s="164">
        <v>0</v>
      </c>
      <c r="K207" s="304">
        <v>0</v>
      </c>
      <c r="L207" s="376">
        <f>G207*G10</f>
        <v>70174</v>
      </c>
      <c r="M207" s="58"/>
      <c r="N207" s="180">
        <v>0</v>
      </c>
      <c r="O207" s="181">
        <f t="shared" si="57"/>
        <v>0</v>
      </c>
      <c r="P207" s="180">
        <v>0</v>
      </c>
      <c r="Q207" s="182">
        <v>0</v>
      </c>
      <c r="R207" s="183">
        <f t="shared" si="58"/>
        <v>0</v>
      </c>
      <c r="S207" s="184">
        <v>0</v>
      </c>
      <c r="T207" s="185">
        <f t="shared" si="59"/>
        <v>0</v>
      </c>
      <c r="U207" s="420"/>
    </row>
    <row r="208" spans="2:21" ht="21" customHeight="1" thickBot="1">
      <c r="B208" s="160" t="s">
        <v>110</v>
      </c>
      <c r="C208" s="62" t="s">
        <v>110</v>
      </c>
      <c r="D208" s="4">
        <v>97</v>
      </c>
      <c r="E208" s="54" t="s">
        <v>12</v>
      </c>
      <c r="F208" s="313">
        <v>0</v>
      </c>
      <c r="G208" s="165">
        <v>1</v>
      </c>
      <c r="H208" s="57">
        <v>0</v>
      </c>
      <c r="I208" s="166">
        <v>0</v>
      </c>
      <c r="J208" s="166">
        <v>0</v>
      </c>
      <c r="K208" s="300">
        <v>0</v>
      </c>
      <c r="L208" s="376">
        <f>G208*G8</f>
        <v>69478.2</v>
      </c>
      <c r="M208" s="58">
        <f>$H$5*H208</f>
        <v>0</v>
      </c>
      <c r="N208" s="180">
        <v>0</v>
      </c>
      <c r="O208" s="181">
        <f t="shared" si="57"/>
        <v>0</v>
      </c>
      <c r="P208" s="180">
        <v>0</v>
      </c>
      <c r="Q208" s="182">
        <v>0</v>
      </c>
      <c r="R208" s="183">
        <f t="shared" si="58"/>
        <v>0</v>
      </c>
      <c r="S208" s="184">
        <v>0</v>
      </c>
      <c r="T208" s="185">
        <f t="shared" si="59"/>
        <v>0</v>
      </c>
      <c r="U208" s="329">
        <f>L208+N208+P208+Q208+S208</f>
        <v>69478.2</v>
      </c>
    </row>
    <row r="209" spans="2:21" ht="21" hidden="1" customHeight="1" thickBot="1">
      <c r="B209" s="18" t="s">
        <v>135</v>
      </c>
      <c r="F209" s="28"/>
      <c r="G209" s="11"/>
      <c r="H209" s="11"/>
      <c r="I209" s="11"/>
      <c r="J209" s="11"/>
      <c r="K209" s="11"/>
      <c r="L209" s="24"/>
      <c r="N209" s="23"/>
      <c r="O209" s="23"/>
      <c r="P209" s="23"/>
      <c r="Q209" s="23"/>
      <c r="R209" s="23"/>
      <c r="S209" s="23"/>
      <c r="T209" s="23"/>
      <c r="U209" s="23"/>
    </row>
    <row r="210" spans="2:21" ht="21" hidden="1" customHeight="1" thickBot="1">
      <c r="B210" s="421" t="s">
        <v>137</v>
      </c>
      <c r="C210" s="421" t="s">
        <v>114</v>
      </c>
      <c r="D210" s="421" t="s">
        <v>0</v>
      </c>
      <c r="E210" s="421" t="s">
        <v>1</v>
      </c>
      <c r="F210" s="424" t="s">
        <v>154</v>
      </c>
      <c r="G210" s="424" t="s">
        <v>139</v>
      </c>
      <c r="H210" s="424" t="s">
        <v>138</v>
      </c>
      <c r="I210" s="424" t="s">
        <v>140</v>
      </c>
      <c r="J210" s="415" t="s">
        <v>145</v>
      </c>
      <c r="K210" s="415" t="s">
        <v>146</v>
      </c>
      <c r="L210" s="417" t="s">
        <v>148</v>
      </c>
      <c r="M210" s="417" t="s">
        <v>149</v>
      </c>
      <c r="N210" s="92"/>
      <c r="O210" s="417" t="s">
        <v>150</v>
      </c>
      <c r="P210" s="92"/>
      <c r="Q210" s="92"/>
      <c r="R210" s="413" t="s">
        <v>151</v>
      </c>
      <c r="S210" s="96"/>
      <c r="T210" s="413" t="s">
        <v>152</v>
      </c>
      <c r="U210" s="413" t="s">
        <v>153</v>
      </c>
    </row>
    <row r="211" spans="2:21" ht="21" hidden="1" customHeight="1" thickBot="1">
      <c r="B211" s="422"/>
      <c r="C211" s="423"/>
      <c r="D211" s="421"/>
      <c r="E211" s="421"/>
      <c r="F211" s="425"/>
      <c r="G211" s="425"/>
      <c r="H211" s="424"/>
      <c r="I211" s="425"/>
      <c r="J211" s="416"/>
      <c r="K211" s="416"/>
      <c r="L211" s="418"/>
      <c r="M211" s="417"/>
      <c r="N211" s="95"/>
      <c r="O211" s="418"/>
      <c r="P211" s="95"/>
      <c r="Q211" s="95"/>
      <c r="R211" s="414"/>
      <c r="S211" s="97"/>
      <c r="T211" s="414"/>
      <c r="U211" s="414"/>
    </row>
    <row r="212" spans="2:21" ht="36.75" customHeight="1" thickBot="1">
      <c r="B212" s="217" t="s">
        <v>161</v>
      </c>
      <c r="C212" s="64" t="s">
        <v>111</v>
      </c>
      <c r="D212" s="2">
        <v>98</v>
      </c>
      <c r="E212" s="55" t="s">
        <v>12</v>
      </c>
      <c r="F212" s="313">
        <v>0</v>
      </c>
      <c r="G212" s="164">
        <v>0</v>
      </c>
      <c r="H212" s="59">
        <v>0</v>
      </c>
      <c r="I212" s="164">
        <v>0</v>
      </c>
      <c r="J212" s="123">
        <v>1</v>
      </c>
      <c r="K212" s="304">
        <v>0</v>
      </c>
      <c r="L212" s="376">
        <f>$G$5*G212</f>
        <v>0</v>
      </c>
      <c r="M212" s="58">
        <f>$H$5*H212</f>
        <v>0</v>
      </c>
      <c r="N212" s="180">
        <v>0</v>
      </c>
      <c r="O212" s="181">
        <f>$I$5*I212</f>
        <v>0</v>
      </c>
      <c r="P212" s="180">
        <v>0</v>
      </c>
      <c r="Q212" s="182">
        <f>J10</f>
        <v>11637.78</v>
      </c>
      <c r="R212" s="183">
        <f>$J$5*J212</f>
        <v>16000</v>
      </c>
      <c r="S212" s="184">
        <v>0</v>
      </c>
      <c r="T212" s="185">
        <f>$K$5*K212</f>
        <v>0</v>
      </c>
      <c r="U212" s="329">
        <f t="shared" ref="U212:U215" si="61">L212+N212+P212+Q212+S212</f>
        <v>11637.78</v>
      </c>
    </row>
    <row r="213" spans="2:21" ht="21" customHeight="1" thickBot="1">
      <c r="B213" s="217" t="s">
        <v>103</v>
      </c>
      <c r="C213" s="62" t="s">
        <v>103</v>
      </c>
      <c r="D213" s="4">
        <v>99</v>
      </c>
      <c r="E213" s="54" t="s">
        <v>49</v>
      </c>
      <c r="F213" s="313">
        <v>0</v>
      </c>
      <c r="G213" s="164">
        <v>0</v>
      </c>
      <c r="H213" s="59">
        <v>0</v>
      </c>
      <c r="I213" s="164">
        <v>0</v>
      </c>
      <c r="J213" s="123">
        <v>1</v>
      </c>
      <c r="K213" s="304">
        <v>0</v>
      </c>
      <c r="L213" s="376">
        <f>$G$5*G213</f>
        <v>0</v>
      </c>
      <c r="M213" s="58">
        <f>$H$5*H213</f>
        <v>0</v>
      </c>
      <c r="N213" s="180">
        <v>0</v>
      </c>
      <c r="O213" s="181">
        <f>$I$5*I213</f>
        <v>0</v>
      </c>
      <c r="P213" s="180">
        <v>0</v>
      </c>
      <c r="Q213" s="182">
        <f>J8</f>
        <v>11637.78</v>
      </c>
      <c r="R213" s="183">
        <f>$J$5*J213</f>
        <v>16000</v>
      </c>
      <c r="S213" s="184">
        <v>0</v>
      </c>
      <c r="T213" s="185">
        <f>$K$5*K213</f>
        <v>0</v>
      </c>
      <c r="U213" s="329">
        <f t="shared" si="61"/>
        <v>11637.78</v>
      </c>
    </row>
    <row r="214" spans="2:21" ht="21" customHeight="1" thickBot="1">
      <c r="B214" s="217" t="s">
        <v>112</v>
      </c>
      <c r="C214" s="62" t="s">
        <v>112</v>
      </c>
      <c r="D214" s="4">
        <v>100</v>
      </c>
      <c r="E214" s="54" t="s">
        <v>12</v>
      </c>
      <c r="F214" s="338">
        <v>1</v>
      </c>
      <c r="G214" s="164">
        <v>0</v>
      </c>
      <c r="H214" s="59">
        <v>0</v>
      </c>
      <c r="I214" s="142">
        <v>1</v>
      </c>
      <c r="J214" s="164">
        <v>0</v>
      </c>
      <c r="K214" s="297">
        <v>2</v>
      </c>
      <c r="L214" s="376">
        <f>$G$5*G214</f>
        <v>0</v>
      </c>
      <c r="M214" s="58">
        <f>$H$5*H214</f>
        <v>0</v>
      </c>
      <c r="N214" s="180">
        <v>8978.2000000000007</v>
      </c>
      <c r="O214" s="181">
        <f>$I$5*I214</f>
        <v>12200</v>
      </c>
      <c r="P214" s="180">
        <v>2200</v>
      </c>
      <c r="Q214" s="182">
        <v>0</v>
      </c>
      <c r="R214" s="183">
        <f>$J$5*J214</f>
        <v>0</v>
      </c>
      <c r="S214" s="184">
        <f>K214*K10</f>
        <v>19507.62</v>
      </c>
      <c r="T214" s="185">
        <f>$K$5*K214</f>
        <v>28500</v>
      </c>
      <c r="U214" s="329">
        <f t="shared" si="61"/>
        <v>30685.82</v>
      </c>
    </row>
    <row r="215" spans="2:21" ht="21" customHeight="1" thickBot="1">
      <c r="B215" s="220" t="s">
        <v>113</v>
      </c>
      <c r="C215" s="62" t="s">
        <v>113</v>
      </c>
      <c r="D215" s="16">
        <v>101</v>
      </c>
      <c r="E215" s="54" t="s">
        <v>12</v>
      </c>
      <c r="F215" s="359">
        <v>0</v>
      </c>
      <c r="G215" s="223">
        <v>0</v>
      </c>
      <c r="H215" s="59">
        <v>0</v>
      </c>
      <c r="I215" s="228">
        <v>1</v>
      </c>
      <c r="J215" s="223">
        <v>0</v>
      </c>
      <c r="K215" s="309">
        <v>4</v>
      </c>
      <c r="L215" s="393">
        <f>$G$5*G215</f>
        <v>0</v>
      </c>
      <c r="M215" s="58">
        <f>$H$5*H215</f>
        <v>0</v>
      </c>
      <c r="N215" s="237">
        <v>8978.2000000000007</v>
      </c>
      <c r="O215" s="214">
        <f>$I$5*I215</f>
        <v>12200</v>
      </c>
      <c r="P215" s="237">
        <v>2200</v>
      </c>
      <c r="Q215" s="238">
        <v>0</v>
      </c>
      <c r="R215" s="239">
        <f>$J$5*J215</f>
        <v>0</v>
      </c>
      <c r="S215" s="240">
        <f>K215*K8</f>
        <v>35627.24</v>
      </c>
      <c r="T215" s="241">
        <f>$K$5*K215</f>
        <v>57000</v>
      </c>
      <c r="U215" s="360">
        <f t="shared" si="61"/>
        <v>46805.440000000002</v>
      </c>
    </row>
    <row r="216" spans="2:21" ht="21" customHeight="1">
      <c r="B216" s="221" t="s">
        <v>157</v>
      </c>
      <c r="F216" s="224">
        <f>SUBTOTAL(9,F16:F215)</f>
        <v>33</v>
      </c>
      <c r="G216" s="391">
        <f>SUBTOTAL(9,G16:G215)</f>
        <v>36</v>
      </c>
      <c r="H216" s="11"/>
      <c r="I216" s="392">
        <f>SUBTOTAL(9,I16:I215)</f>
        <v>45</v>
      </c>
      <c r="J216" s="232">
        <f>SUBTOTAL(9,J16:J215)</f>
        <v>42</v>
      </c>
      <c r="K216" s="310">
        <f>SUBTOTAL(9,K16:K215)</f>
        <v>111</v>
      </c>
      <c r="L216" s="394"/>
      <c r="N216" s="242"/>
      <c r="O216" s="243"/>
      <c r="P216" s="244"/>
      <c r="Q216" s="245"/>
      <c r="R216" s="244"/>
      <c r="S216" s="246"/>
      <c r="T216" s="244"/>
      <c r="U216" s="247"/>
    </row>
    <row r="217" spans="2:21" ht="25.5" customHeight="1" thickBot="1">
      <c r="B217" s="222" t="s">
        <v>208</v>
      </c>
      <c r="C217" s="12"/>
      <c r="D217" s="12"/>
      <c r="E217" s="12"/>
      <c r="F217" s="226"/>
      <c r="G217" s="235"/>
      <c r="H217" s="11">
        <f>SUBTOTAL(9,H16:H216)</f>
        <v>0</v>
      </c>
      <c r="I217" s="235"/>
      <c r="J217" s="235"/>
      <c r="K217" s="311"/>
      <c r="L217" s="395">
        <f t="shared" ref="L217:T217" si="62">SUBTOTAL(9,L16:L216)</f>
        <v>2507477.4</v>
      </c>
      <c r="M217" s="23">
        <f t="shared" si="62"/>
        <v>0</v>
      </c>
      <c r="N217" s="248">
        <f t="shared" si="62"/>
        <v>403906.20000000024</v>
      </c>
      <c r="O217" s="249">
        <f t="shared" si="62"/>
        <v>549000</v>
      </c>
      <c r="P217" s="248">
        <f t="shared" si="62"/>
        <v>99000</v>
      </c>
      <c r="Q217" s="250">
        <f t="shared" si="62"/>
        <v>488786.86000000039</v>
      </c>
      <c r="R217" s="249">
        <f t="shared" si="62"/>
        <v>672000</v>
      </c>
      <c r="S217" s="251">
        <f t="shared" si="62"/>
        <v>994584.91</v>
      </c>
      <c r="T217" s="249">
        <f t="shared" si="62"/>
        <v>1553250</v>
      </c>
      <c r="U217" s="361">
        <f>U16+U17+U18+U19+U21+U22+U26+U27+U28+U29+U30+U32+U36+U37+U38+U39+U40+U41+U45+U50+U51+U57+U58+U59+U60+U64+U65+U67+U68+U69+U70+U74+U75+U76+U77+U78+U83+U85+U86+U87+U88+U89+U94+U95+U96+U97+U98+U99+U103+U104+U105+U107+U108+U112+U117+U122+U123+U124+U125+U126+U127+U131+U132+U133+U134+U135+U136+U140+U142+U147+U148+U149+U150+U151+U152+U156+U157+U158+U159+U161+U162+U166+U167+U168+U169+U174+U175+U176+U179+U180+U181+U185+U186+U187+U188+U189+U190+U191+U195+U196+U197+U202+U203+U204+U205+U206+U208+U212+U213+U214+U215</f>
        <v>4493755.3700000066</v>
      </c>
    </row>
    <row r="218" spans="2:21" ht="20.85" customHeight="1" thickBot="1">
      <c r="B218" s="277"/>
      <c r="H218" s="11"/>
      <c r="I218" s="278"/>
      <c r="J218" s="278"/>
      <c r="K218" s="278"/>
      <c r="O218" s="262"/>
    </row>
    <row r="219" spans="2:21" ht="20.85" customHeight="1">
      <c r="D219" s="12"/>
      <c r="E219" s="30" t="s">
        <v>136</v>
      </c>
      <c r="H219" s="11"/>
      <c r="I219" s="278"/>
      <c r="J219" s="278"/>
      <c r="K219" s="278"/>
      <c r="O219" s="262"/>
    </row>
    <row r="220" spans="2:21" ht="20.85" customHeight="1">
      <c r="D220" s="12"/>
      <c r="E220" s="29">
        <v>0</v>
      </c>
      <c r="H220" s="11"/>
      <c r="I220" s="278"/>
      <c r="J220" s="278"/>
      <c r="K220" s="278"/>
      <c r="O220" s="262"/>
    </row>
    <row r="221" spans="2:21" ht="20.85" customHeight="1">
      <c r="D221" s="12"/>
      <c r="E221" s="29">
        <v>1</v>
      </c>
      <c r="H221" s="11"/>
      <c r="I221" s="278"/>
      <c r="J221" s="278"/>
      <c r="K221" s="278"/>
      <c r="O221" s="262"/>
    </row>
    <row r="222" spans="2:21" ht="20.85" customHeight="1">
      <c r="D222" s="12"/>
      <c r="E222" s="29">
        <v>2</v>
      </c>
      <c r="H222" s="11"/>
      <c r="I222" s="278"/>
      <c r="J222" s="278"/>
      <c r="K222" s="278"/>
    </row>
    <row r="223" spans="2:21">
      <c r="D223" s="12"/>
      <c r="E223" s="29">
        <v>3</v>
      </c>
      <c r="H223" s="11"/>
      <c r="I223" s="278"/>
      <c r="J223" s="278"/>
      <c r="K223" s="278"/>
    </row>
    <row r="224" spans="2:21">
      <c r="D224" s="12"/>
      <c r="E224" s="29">
        <v>4</v>
      </c>
      <c r="H224" s="11"/>
      <c r="I224" s="278"/>
      <c r="J224" s="278"/>
      <c r="K224" s="278"/>
    </row>
    <row r="225" spans="4:11" ht="18.600000000000001" thickBot="1">
      <c r="D225" s="12"/>
      <c r="E225" s="31">
        <v>5</v>
      </c>
      <c r="H225" s="11"/>
      <c r="I225" s="278"/>
      <c r="J225" s="278"/>
      <c r="K225" s="278"/>
    </row>
    <row r="226" spans="4:11">
      <c r="H226" s="11"/>
      <c r="I226" s="278"/>
      <c r="J226" s="278"/>
      <c r="K226" s="278"/>
    </row>
    <row r="227" spans="4:11">
      <c r="H227" s="11"/>
      <c r="I227" s="278"/>
      <c r="J227" s="278"/>
      <c r="K227" s="278"/>
    </row>
    <row r="228" spans="4:11">
      <c r="H228" s="11"/>
      <c r="I228" s="278"/>
      <c r="J228" s="278"/>
      <c r="K228" s="278"/>
    </row>
    <row r="229" spans="4:11">
      <c r="H229" s="11"/>
      <c r="I229" s="278"/>
      <c r="J229" s="278"/>
      <c r="K229" s="278"/>
    </row>
    <row r="230" spans="4:11">
      <c r="H230" s="11"/>
      <c r="I230" s="278"/>
      <c r="J230" s="278"/>
      <c r="K230" s="278"/>
    </row>
    <row r="231" spans="4:11">
      <c r="H231" s="11"/>
      <c r="I231" s="278"/>
      <c r="J231" s="278"/>
      <c r="K231" s="278"/>
    </row>
    <row r="232" spans="4:11">
      <c r="H232" s="11"/>
      <c r="I232" s="278"/>
      <c r="J232" s="278"/>
      <c r="K232" s="278"/>
    </row>
    <row r="233" spans="4:11">
      <c r="H233" s="11"/>
      <c r="I233" s="278"/>
      <c r="J233" s="278"/>
      <c r="K233" s="278"/>
    </row>
    <row r="234" spans="4:11">
      <c r="H234" s="11"/>
      <c r="I234" s="278"/>
      <c r="J234" s="278"/>
      <c r="K234" s="278"/>
    </row>
    <row r="235" spans="4:11">
      <c r="H235" s="11"/>
      <c r="I235" s="278"/>
      <c r="J235" s="278"/>
      <c r="K235" s="278"/>
    </row>
    <row r="236" spans="4:11" ht="15" customHeight="1">
      <c r="H236" s="11"/>
      <c r="I236" s="278"/>
      <c r="J236" s="278"/>
      <c r="K236" s="278"/>
    </row>
    <row r="237" spans="4:11" ht="15" customHeight="1">
      <c r="H237" s="11"/>
      <c r="I237" s="278"/>
      <c r="J237" s="278"/>
      <c r="K237" s="278"/>
    </row>
    <row r="238" spans="4:11">
      <c r="H238" s="11"/>
      <c r="I238" s="278"/>
      <c r="J238" s="278"/>
      <c r="K238" s="278"/>
    </row>
    <row r="239" spans="4:11">
      <c r="H239" s="11"/>
      <c r="I239" s="278"/>
      <c r="J239" s="278"/>
      <c r="K239" s="278"/>
    </row>
    <row r="240" spans="4:11">
      <c r="H240" s="11"/>
      <c r="I240" s="278"/>
      <c r="J240" s="278"/>
      <c r="K240" s="278"/>
    </row>
    <row r="241" spans="8:11">
      <c r="H241" s="11"/>
      <c r="I241" s="278"/>
      <c r="J241" s="278"/>
      <c r="K241" s="278"/>
    </row>
    <row r="242" spans="8:11">
      <c r="H242" s="11"/>
      <c r="I242" s="278"/>
      <c r="J242" s="278"/>
      <c r="K242" s="278"/>
    </row>
    <row r="243" spans="8:11">
      <c r="H243" s="11"/>
      <c r="I243" s="278"/>
      <c r="J243" s="278"/>
      <c r="K243" s="278"/>
    </row>
    <row r="244" spans="8:11">
      <c r="H244" s="11"/>
      <c r="I244" s="278"/>
      <c r="J244" s="278"/>
      <c r="K244" s="278"/>
    </row>
    <row r="245" spans="8:11">
      <c r="H245" s="11"/>
      <c r="I245" s="278"/>
      <c r="J245" s="278"/>
      <c r="K245" s="278"/>
    </row>
    <row r="246" spans="8:11">
      <c r="H246" s="11"/>
      <c r="I246" s="278"/>
      <c r="J246" s="278"/>
      <c r="K246" s="278"/>
    </row>
    <row r="247" spans="8:11">
      <c r="H247" s="11"/>
      <c r="I247" s="278"/>
      <c r="J247" s="278"/>
      <c r="K247" s="278"/>
    </row>
    <row r="248" spans="8:11">
      <c r="H248" s="11"/>
      <c r="I248" s="278"/>
      <c r="J248" s="278"/>
      <c r="K248" s="278"/>
    </row>
    <row r="249" spans="8:11">
      <c r="H249" s="11"/>
      <c r="I249" s="278"/>
      <c r="J249" s="278"/>
      <c r="K249" s="278"/>
    </row>
    <row r="250" spans="8:11">
      <c r="H250" s="11"/>
      <c r="I250" s="278"/>
      <c r="J250" s="278"/>
      <c r="K250" s="278"/>
    </row>
    <row r="251" spans="8:11">
      <c r="H251" s="11"/>
      <c r="I251" s="278"/>
      <c r="J251" s="278"/>
      <c r="K251" s="278"/>
    </row>
    <row r="252" spans="8:11">
      <c r="H252" s="11"/>
      <c r="I252" s="278"/>
      <c r="J252" s="278"/>
      <c r="K252" s="278"/>
    </row>
    <row r="253" spans="8:11">
      <c r="H253" s="11"/>
      <c r="I253" s="278"/>
      <c r="J253" s="278"/>
      <c r="K253" s="278"/>
    </row>
    <row r="254" spans="8:11">
      <c r="H254" s="11"/>
      <c r="I254" s="278"/>
      <c r="J254" s="278"/>
      <c r="K254" s="278"/>
    </row>
    <row r="255" spans="8:11">
      <c r="H255" s="11"/>
      <c r="I255" s="278"/>
      <c r="J255" s="278"/>
      <c r="K255" s="278"/>
    </row>
    <row r="256" spans="8:11">
      <c r="H256" s="11"/>
      <c r="I256" s="278"/>
      <c r="J256" s="278"/>
      <c r="K256" s="278"/>
    </row>
    <row r="257" spans="8:11">
      <c r="H257" s="11"/>
      <c r="I257" s="278"/>
      <c r="J257" s="278"/>
      <c r="K257" s="278"/>
    </row>
    <row r="258" spans="8:11">
      <c r="H258" s="11"/>
      <c r="I258" s="278"/>
      <c r="J258" s="278"/>
      <c r="K258" s="278"/>
    </row>
    <row r="259" spans="8:11">
      <c r="H259" s="11"/>
      <c r="I259" s="278"/>
      <c r="J259" s="278"/>
      <c r="K259" s="278"/>
    </row>
    <row r="260" spans="8:11">
      <c r="H260" s="11"/>
      <c r="I260" s="278"/>
      <c r="J260" s="278"/>
      <c r="K260" s="278"/>
    </row>
    <row r="261" spans="8:11">
      <c r="H261" s="11"/>
      <c r="I261" s="278"/>
      <c r="J261" s="278"/>
      <c r="K261" s="278"/>
    </row>
    <row r="262" spans="8:11">
      <c r="H262" s="11"/>
      <c r="I262" s="278"/>
      <c r="J262" s="278"/>
      <c r="K262" s="278"/>
    </row>
    <row r="263" spans="8:11">
      <c r="H263" s="11"/>
      <c r="I263" s="278"/>
      <c r="J263" s="278"/>
      <c r="K263" s="278"/>
    </row>
    <row r="264" spans="8:11">
      <c r="H264" s="11"/>
      <c r="I264" s="278"/>
      <c r="J264" s="278"/>
      <c r="K264" s="278"/>
    </row>
    <row r="265" spans="8:11">
      <c r="H265" s="11"/>
      <c r="I265" s="278"/>
      <c r="J265" s="278"/>
      <c r="K265" s="278"/>
    </row>
    <row r="266" spans="8:11">
      <c r="H266" s="11"/>
      <c r="I266" s="278"/>
      <c r="J266" s="278"/>
      <c r="K266" s="278"/>
    </row>
    <row r="267" spans="8:11">
      <c r="H267" s="11"/>
      <c r="I267" s="278"/>
      <c r="J267" s="278"/>
      <c r="K267" s="278"/>
    </row>
    <row r="268" spans="8:11">
      <c r="H268" s="11"/>
      <c r="I268" s="278"/>
      <c r="J268" s="278"/>
      <c r="K268" s="278"/>
    </row>
    <row r="269" spans="8:11">
      <c r="H269" s="11"/>
      <c r="I269" s="278"/>
      <c r="J269" s="278"/>
      <c r="K269" s="278"/>
    </row>
    <row r="270" spans="8:11">
      <c r="H270" s="11"/>
      <c r="I270" s="278"/>
      <c r="J270" s="278"/>
      <c r="K270" s="278"/>
    </row>
    <row r="271" spans="8:11">
      <c r="H271" s="11"/>
      <c r="I271" s="278"/>
      <c r="J271" s="278"/>
      <c r="K271" s="278"/>
    </row>
    <row r="272" spans="8:11">
      <c r="H272" s="11"/>
      <c r="I272" s="278"/>
      <c r="J272" s="278"/>
      <c r="K272" s="278"/>
    </row>
    <row r="273" spans="8:11">
      <c r="H273" s="11"/>
      <c r="I273" s="278"/>
      <c r="J273" s="278"/>
      <c r="K273" s="278"/>
    </row>
    <row r="274" spans="8:11">
      <c r="H274" s="11"/>
      <c r="I274" s="278"/>
      <c r="J274" s="278"/>
      <c r="K274" s="278"/>
    </row>
    <row r="275" spans="8:11">
      <c r="H275" s="11"/>
      <c r="I275" s="278"/>
      <c r="J275" s="278"/>
      <c r="K275" s="278"/>
    </row>
    <row r="276" spans="8:11">
      <c r="H276" s="11"/>
      <c r="I276" s="278"/>
      <c r="J276" s="278"/>
      <c r="K276" s="278"/>
    </row>
    <row r="277" spans="8:11">
      <c r="H277" s="11"/>
      <c r="I277" s="278"/>
      <c r="J277" s="278"/>
      <c r="K277" s="278"/>
    </row>
    <row r="278" spans="8:11">
      <c r="H278" s="11"/>
      <c r="I278" s="278"/>
      <c r="J278" s="278"/>
      <c r="K278" s="278"/>
    </row>
    <row r="279" spans="8:11">
      <c r="H279" s="11"/>
      <c r="I279" s="278"/>
      <c r="J279" s="278"/>
      <c r="K279" s="278"/>
    </row>
    <row r="280" spans="8:11">
      <c r="H280" s="11"/>
      <c r="I280" s="278"/>
      <c r="J280" s="278"/>
      <c r="K280" s="278"/>
    </row>
    <row r="281" spans="8:11">
      <c r="H281" s="11"/>
      <c r="I281" s="278"/>
      <c r="J281" s="278"/>
      <c r="K281" s="278"/>
    </row>
    <row r="282" spans="8:11">
      <c r="H282" s="11"/>
      <c r="I282" s="278"/>
      <c r="J282" s="278"/>
      <c r="K282" s="278"/>
    </row>
  </sheetData>
  <autoFilter ref="B14:U214">
    <filterColumn colId="0">
      <filters>
        <filter val="Albrechtice nad Vltavou"/>
        <filter val="Bavorov"/>
        <filter val="Bechyně"/>
        <filter val="Bělčice"/>
        <filter val="Benešov nad Černou"/>
        <filter val="Bernartice"/>
        <filter val="Blatná"/>
        <filter val="Borová Lada"/>
        <filter val="Borovany"/>
        <filter val="Branná"/>
        <filter val="Brloh"/>
        <filter val="Budíškovice"/>
        <filter val="Čepřovice"/>
        <filter val="Černá v Pošumaví"/>
        <filter val="České Velenice"/>
        <filter val="Český Rudolec"/>
        <filter val="Čestice"/>
        <filter val="Čimelice"/>
        <filter val="Čkyně"/>
        <filter val="Dačice"/>
        <filter val="Dešná"/>
        <filter val="Deštná"/>
        <filter val="Dolní Bukovsko"/>
        <filter val="Drahonice"/>
        <filter val="Dubné"/>
        <filter val="Frymburk"/>
        <filter val="Hluboká n.Vltavou"/>
        <filter val="Holubov"/>
        <filter val="Horní Planá"/>
        <filter val="Horní Stropnice"/>
        <filter val="Horní Vltavice"/>
        <filter val="Hořice na Šumavě"/>
        <filter val="Hrdějovice"/>
        <filter val="Hrejkovice"/>
        <filter val="Chlum u Třeboně"/>
        <filter val="Chotoviny"/>
        <filter val="Chrášťany"/>
        <filter val="Chvalšiny"/>
        <filter val="Chýnov"/>
        <filter val="Chyšky"/>
        <filter val="Jílovice"/>
        <filter val="Jindřichův Hradec"/>
        <filter val="Jistebnice"/>
        <filter val="Kaplice - Hubenov"/>
        <filter val="Kardašova Řečice"/>
        <filter val="Kestřany"/>
        <filter val="Kostelec"/>
        <filter val="Křemže - Chmelná"/>
        <filter val="Ktiš"/>
        <filter val="Kunžak"/>
        <filter val="Lašovice"/>
        <filter val="Lažiště"/>
        <filter val="Ledenice"/>
        <filter val="Lhenice"/>
        <filter val="Lišov"/>
        <filter val="Lnáře"/>
        <filter val="Lomnice nad Lužnicí"/>
        <filter val="Loučovice"/>
        <filter val="Malonty"/>
        <filter val="Milevsko"/>
        <filter val="Mirovice"/>
        <filter val="Mladá Vožice"/>
        <filter val="Neplachov"/>
        <filter val="Netolice"/>
        <filter val="Nová Bystřice"/>
        <filter val="Nová Pec"/>
        <filter val="Nová Včelnice"/>
        <filter val="Nové Hrady"/>
        <filter val="Opařany"/>
        <filter val="Ostrovec"/>
        <filter val="Písek"/>
        <filter val="Planá nad Lužnicí"/>
        <filter val="Podolí I"/>
        <filter val="Pražák"/>
        <filter val="Protivín"/>
        <filter val="Přední Výtoň"/>
        <filter val="Rožmberk n.Vl. - Přízeř"/>
        <filter val="Sedlice"/>
        <filter val="Slavonice"/>
        <filter val="Stachy"/>
        <filter val="Staré Hobzí"/>
        <filter val="Strakonice"/>
        <filter val="Stráž nad nežárkou"/>
        <filter val="Strunkovice nad Blanicí"/>
        <filter val="Střelské Hoštice"/>
        <filter val="Studená"/>
        <filter val="Suchdol nad Lužnicí"/>
        <filter val="Svatá Maří"/>
        <filter val="Svatý Jan nad Malší"/>
        <filter val="Ševětín"/>
        <filter val="Štěkeň"/>
        <filter val="Tábor"/>
        <filter val="Trhové Sviny"/>
        <filter val="Tučapy"/>
        <filter val="Týn nad Vltavou"/>
        <filter val="Vacov"/>
        <filter val="Velešín"/>
        <filter val="Větřní"/>
        <filter val="Vimperk"/>
        <filter val="Vlachovo Březí"/>
        <filter val="Vodňany"/>
        <filter val="Volary"/>
        <filter val="Volenice"/>
        <filter val="Volyně"/>
        <filter val="Vyšší Brod"/>
        <filter val="Záboří"/>
        <filter val="Záhoří"/>
        <filter val="Zdíkov"/>
        <filter val="Zliv"/>
        <filter val="Žabovřesky"/>
      </filters>
    </filterColumn>
  </autoFilter>
  <mergeCells count="408">
    <mergeCell ref="G138:G139"/>
    <mergeCell ref="H138:H139"/>
    <mergeCell ref="I129:I130"/>
    <mergeCell ref="J129:J130"/>
    <mergeCell ref="U129:U130"/>
    <mergeCell ref="F121:U121"/>
    <mergeCell ref="B110:B111"/>
    <mergeCell ref="F110:F111"/>
    <mergeCell ref="G110:G111"/>
    <mergeCell ref="I110:I111"/>
    <mergeCell ref="J110:J111"/>
    <mergeCell ref="K110:K111"/>
    <mergeCell ref="L110:L111"/>
    <mergeCell ref="N110:O110"/>
    <mergeCell ref="Q110:R110"/>
    <mergeCell ref="U110:U111"/>
    <mergeCell ref="S110:T110"/>
    <mergeCell ref="I114:I115"/>
    <mergeCell ref="U119:U120"/>
    <mergeCell ref="T119:T120"/>
    <mergeCell ref="S55:T55"/>
    <mergeCell ref="U55:U56"/>
    <mergeCell ref="I49:U49"/>
    <mergeCell ref="F49:G49"/>
    <mergeCell ref="G12:G13"/>
    <mergeCell ref="H12:H13"/>
    <mergeCell ref="M24:M25"/>
    <mergeCell ref="O24:O25"/>
    <mergeCell ref="R24:R25"/>
    <mergeCell ref="T24:T25"/>
    <mergeCell ref="U24:U25"/>
    <mergeCell ref="U30:U31"/>
    <mergeCell ref="B55:B56"/>
    <mergeCell ref="F55:F56"/>
    <mergeCell ref="G55:G56"/>
    <mergeCell ref="N55:O55"/>
    <mergeCell ref="I55:I56"/>
    <mergeCell ref="J55:J56"/>
    <mergeCell ref="K55:K56"/>
    <mergeCell ref="L55:L56"/>
    <mergeCell ref="Q55:R55"/>
    <mergeCell ref="F5:F6"/>
    <mergeCell ref="G5:G6"/>
    <mergeCell ref="H5:H6"/>
    <mergeCell ref="I5:I6"/>
    <mergeCell ref="J5:J6"/>
    <mergeCell ref="K5:K6"/>
    <mergeCell ref="Q12:R12"/>
    <mergeCell ref="U12:U13"/>
    <mergeCell ref="U19:U20"/>
    <mergeCell ref="M12:M13"/>
    <mergeCell ref="N12:O12"/>
    <mergeCell ref="S12:T12"/>
    <mergeCell ref="G15:U15"/>
    <mergeCell ref="A24:A25"/>
    <mergeCell ref="B24:B25"/>
    <mergeCell ref="C24:C25"/>
    <mergeCell ref="D24:E25"/>
    <mergeCell ref="F24:F25"/>
    <mergeCell ref="I12:I13"/>
    <mergeCell ref="J12:J13"/>
    <mergeCell ref="K12:K13"/>
    <mergeCell ref="L12:L13"/>
    <mergeCell ref="A12:A13"/>
    <mergeCell ref="B12:B13"/>
    <mergeCell ref="C12:C13"/>
    <mergeCell ref="D12:E13"/>
    <mergeCell ref="F12:F13"/>
    <mergeCell ref="G24:G25"/>
    <mergeCell ref="H24:H25"/>
    <mergeCell ref="I24:I25"/>
    <mergeCell ref="J24:J25"/>
    <mergeCell ref="K24:K25"/>
    <mergeCell ref="L24:L25"/>
    <mergeCell ref="U34:U35"/>
    <mergeCell ref="K34:K35"/>
    <mergeCell ref="L34:L35"/>
    <mergeCell ref="M34:M35"/>
    <mergeCell ref="F43:F44"/>
    <mergeCell ref="G43:G44"/>
    <mergeCell ref="H34:H35"/>
    <mergeCell ref="I34:I35"/>
    <mergeCell ref="J34:J35"/>
    <mergeCell ref="U43:U44"/>
    <mergeCell ref="A34:A35"/>
    <mergeCell ref="B34:B35"/>
    <mergeCell ref="C34:C35"/>
    <mergeCell ref="D34:E35"/>
    <mergeCell ref="F34:F35"/>
    <mergeCell ref="G34:G35"/>
    <mergeCell ref="O43:O44"/>
    <mergeCell ref="R43:R44"/>
    <mergeCell ref="T43:T44"/>
    <mergeCell ref="K43:K44"/>
    <mergeCell ref="L43:L44"/>
    <mergeCell ref="M43:M44"/>
    <mergeCell ref="O34:O35"/>
    <mergeCell ref="R34:R35"/>
    <mergeCell ref="T34:T35"/>
    <mergeCell ref="O47:O48"/>
    <mergeCell ref="R47:R48"/>
    <mergeCell ref="T47:T48"/>
    <mergeCell ref="U47:U48"/>
    <mergeCell ref="A43:A44"/>
    <mergeCell ref="B43:B44"/>
    <mergeCell ref="C43:C44"/>
    <mergeCell ref="D43:E44"/>
    <mergeCell ref="U51:U52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D47:E48"/>
    <mergeCell ref="F47:F48"/>
    <mergeCell ref="G47:G48"/>
    <mergeCell ref="H43:H44"/>
    <mergeCell ref="I43:I44"/>
    <mergeCell ref="J43:J44"/>
    <mergeCell ref="O62:O63"/>
    <mergeCell ref="R62:R63"/>
    <mergeCell ref="T62:T63"/>
    <mergeCell ref="U62:U63"/>
    <mergeCell ref="H49:H50"/>
    <mergeCell ref="U65:U66"/>
    <mergeCell ref="A72:A73"/>
    <mergeCell ref="B72:B73"/>
    <mergeCell ref="C72:C73"/>
    <mergeCell ref="D72:E73"/>
    <mergeCell ref="F72:F73"/>
    <mergeCell ref="H62:H63"/>
    <mergeCell ref="I62:I63"/>
    <mergeCell ref="J62:J63"/>
    <mergeCell ref="K62:K63"/>
    <mergeCell ref="L62:L63"/>
    <mergeCell ref="M62:M63"/>
    <mergeCell ref="A62:A63"/>
    <mergeCell ref="B62:B63"/>
    <mergeCell ref="C62:C63"/>
    <mergeCell ref="D62:E63"/>
    <mergeCell ref="F62:F63"/>
    <mergeCell ref="G62:G63"/>
    <mergeCell ref="M72:M73"/>
    <mergeCell ref="O72:O73"/>
    <mergeCell ref="R72:R73"/>
    <mergeCell ref="T72:T73"/>
    <mergeCell ref="U72:U73"/>
    <mergeCell ref="K72:K73"/>
    <mergeCell ref="A80:A81"/>
    <mergeCell ref="B80:B81"/>
    <mergeCell ref="C80:C81"/>
    <mergeCell ref="D80:E81"/>
    <mergeCell ref="F80:F81"/>
    <mergeCell ref="G72:G73"/>
    <mergeCell ref="H72:H73"/>
    <mergeCell ref="I72:I73"/>
    <mergeCell ref="J72:J73"/>
    <mergeCell ref="L72:L73"/>
    <mergeCell ref="M80:M81"/>
    <mergeCell ref="O80:O81"/>
    <mergeCell ref="R80:R81"/>
    <mergeCell ref="T80:T81"/>
    <mergeCell ref="U80:U81"/>
    <mergeCell ref="G80:G81"/>
    <mergeCell ref="H80:H81"/>
    <mergeCell ref="I80:I81"/>
    <mergeCell ref="J80:J81"/>
    <mergeCell ref="L80:L81"/>
    <mergeCell ref="U83:U84"/>
    <mergeCell ref="U89:U93"/>
    <mergeCell ref="A91:A92"/>
    <mergeCell ref="B91:B92"/>
    <mergeCell ref="C91:C92"/>
    <mergeCell ref="D91:E92"/>
    <mergeCell ref="F91:F92"/>
    <mergeCell ref="G91:G92"/>
    <mergeCell ref="H91:H92"/>
    <mergeCell ref="I91:I92"/>
    <mergeCell ref="T91:T92"/>
    <mergeCell ref="J91:J92"/>
    <mergeCell ref="K91:K92"/>
    <mergeCell ref="L91:L92"/>
    <mergeCell ref="M91:M92"/>
    <mergeCell ref="O91:O92"/>
    <mergeCell ref="R91:R92"/>
    <mergeCell ref="F82:U82"/>
    <mergeCell ref="B101:B102"/>
    <mergeCell ref="C101:C102"/>
    <mergeCell ref="D101:E102"/>
    <mergeCell ref="F101:F102"/>
    <mergeCell ref="G101:G102"/>
    <mergeCell ref="H101:H102"/>
    <mergeCell ref="I101:I102"/>
    <mergeCell ref="J101:J102"/>
    <mergeCell ref="K80:K81"/>
    <mergeCell ref="U101:U102"/>
    <mergeCell ref="U105:U106"/>
    <mergeCell ref="U112:U116"/>
    <mergeCell ref="A114:A115"/>
    <mergeCell ref="B114:B115"/>
    <mergeCell ref="C114:C115"/>
    <mergeCell ref="D114:E115"/>
    <mergeCell ref="F114:F115"/>
    <mergeCell ref="G114:G115"/>
    <mergeCell ref="H114:H115"/>
    <mergeCell ref="K101:K102"/>
    <mergeCell ref="L101:L102"/>
    <mergeCell ref="M101:M102"/>
    <mergeCell ref="O101:O102"/>
    <mergeCell ref="R101:R102"/>
    <mergeCell ref="T101:T102"/>
    <mergeCell ref="R114:R115"/>
    <mergeCell ref="T114:T115"/>
    <mergeCell ref="J114:J115"/>
    <mergeCell ref="K114:K115"/>
    <mergeCell ref="L114:L115"/>
    <mergeCell ref="M114:M115"/>
    <mergeCell ref="O114:O115"/>
    <mergeCell ref="A101:A102"/>
    <mergeCell ref="A119:A120"/>
    <mergeCell ref="B119:B120"/>
    <mergeCell ref="C119:C120"/>
    <mergeCell ref="D119:E120"/>
    <mergeCell ref="F119:F120"/>
    <mergeCell ref="G119:G120"/>
    <mergeCell ref="H119:H120"/>
    <mergeCell ref="I119:I120"/>
    <mergeCell ref="R119:R120"/>
    <mergeCell ref="O119:O120"/>
    <mergeCell ref="M119:M120"/>
    <mergeCell ref="L119:L120"/>
    <mergeCell ref="K119:K120"/>
    <mergeCell ref="J119:J120"/>
    <mergeCell ref="A129:A130"/>
    <mergeCell ref="B129:B130"/>
    <mergeCell ref="C129:C130"/>
    <mergeCell ref="D129:E130"/>
    <mergeCell ref="F129:F130"/>
    <mergeCell ref="G129:G130"/>
    <mergeCell ref="H129:H130"/>
    <mergeCell ref="R129:R130"/>
    <mergeCell ref="T129:T130"/>
    <mergeCell ref="K129:K130"/>
    <mergeCell ref="L129:L130"/>
    <mergeCell ref="M129:M130"/>
    <mergeCell ref="O129:O130"/>
    <mergeCell ref="R138:R139"/>
    <mergeCell ref="T138:T139"/>
    <mergeCell ref="U138:U139"/>
    <mergeCell ref="A144:A145"/>
    <mergeCell ref="B144:B145"/>
    <mergeCell ref="C144:C145"/>
    <mergeCell ref="D144:E145"/>
    <mergeCell ref="F144:F145"/>
    <mergeCell ref="G144:G145"/>
    <mergeCell ref="H144:H145"/>
    <mergeCell ref="I138:I139"/>
    <mergeCell ref="J138:J139"/>
    <mergeCell ref="K138:K139"/>
    <mergeCell ref="L138:L139"/>
    <mergeCell ref="M138:M139"/>
    <mergeCell ref="O138:O139"/>
    <mergeCell ref="R144:R145"/>
    <mergeCell ref="T144:T145"/>
    <mergeCell ref="U144:U145"/>
    <mergeCell ref="A138:A139"/>
    <mergeCell ref="B138:B139"/>
    <mergeCell ref="C138:C139"/>
    <mergeCell ref="D138:E139"/>
    <mergeCell ref="F138:F139"/>
    <mergeCell ref="A154:A155"/>
    <mergeCell ref="B154:B155"/>
    <mergeCell ref="C154:C155"/>
    <mergeCell ref="D154:E155"/>
    <mergeCell ref="F154:F155"/>
    <mergeCell ref="G154:G155"/>
    <mergeCell ref="I144:I145"/>
    <mergeCell ref="J144:J145"/>
    <mergeCell ref="K144:K145"/>
    <mergeCell ref="C152:C153"/>
    <mergeCell ref="D152:D153"/>
    <mergeCell ref="F146:U146"/>
    <mergeCell ref="L144:L145"/>
    <mergeCell ref="M144:M145"/>
    <mergeCell ref="O144:O145"/>
    <mergeCell ref="O154:O155"/>
    <mergeCell ref="R154:R155"/>
    <mergeCell ref="T154:T155"/>
    <mergeCell ref="U154:U155"/>
    <mergeCell ref="U159:U160"/>
    <mergeCell ref="A164:A165"/>
    <mergeCell ref="B164:B165"/>
    <mergeCell ref="C164:C165"/>
    <mergeCell ref="D164:E165"/>
    <mergeCell ref="F164:F165"/>
    <mergeCell ref="H154:H155"/>
    <mergeCell ref="I154:I155"/>
    <mergeCell ref="J154:J155"/>
    <mergeCell ref="K154:K155"/>
    <mergeCell ref="L154:L155"/>
    <mergeCell ref="M154:M155"/>
    <mergeCell ref="M164:M165"/>
    <mergeCell ref="O164:O165"/>
    <mergeCell ref="R164:R165"/>
    <mergeCell ref="T164:T165"/>
    <mergeCell ref="U164:U165"/>
    <mergeCell ref="K164:K165"/>
    <mergeCell ref="L164:L165"/>
    <mergeCell ref="A171:A172"/>
    <mergeCell ref="B171:B172"/>
    <mergeCell ref="C171:C172"/>
    <mergeCell ref="D171:E172"/>
    <mergeCell ref="F171:F172"/>
    <mergeCell ref="G164:G165"/>
    <mergeCell ref="H164:H165"/>
    <mergeCell ref="I164:I165"/>
    <mergeCell ref="J164:J165"/>
    <mergeCell ref="U193:U194"/>
    <mergeCell ref="M171:M172"/>
    <mergeCell ref="O171:O172"/>
    <mergeCell ref="R171:R172"/>
    <mergeCell ref="T171:T172"/>
    <mergeCell ref="U171:U172"/>
    <mergeCell ref="G171:G172"/>
    <mergeCell ref="H171:H172"/>
    <mergeCell ref="I171:I172"/>
    <mergeCell ref="J171:J172"/>
    <mergeCell ref="K171:K172"/>
    <mergeCell ref="L171:L172"/>
    <mergeCell ref="G177:G178"/>
    <mergeCell ref="I177:I178"/>
    <mergeCell ref="J177:J178"/>
    <mergeCell ref="K177:K178"/>
    <mergeCell ref="L177:L178"/>
    <mergeCell ref="N177:O177"/>
    <mergeCell ref="Q177:R177"/>
    <mergeCell ref="S177:T177"/>
    <mergeCell ref="U177:U178"/>
    <mergeCell ref="K193:K194"/>
    <mergeCell ref="L193:L194"/>
    <mergeCell ref="J193:J194"/>
    <mergeCell ref="R183:R184"/>
    <mergeCell ref="T183:T184"/>
    <mergeCell ref="U183:U184"/>
    <mergeCell ref="B193:B194"/>
    <mergeCell ref="C193:C194"/>
    <mergeCell ref="D193:E194"/>
    <mergeCell ref="F193:F194"/>
    <mergeCell ref="G193:G194"/>
    <mergeCell ref="H193:H194"/>
    <mergeCell ref="I193:I194"/>
    <mergeCell ref="I183:I184"/>
    <mergeCell ref="J183:J184"/>
    <mergeCell ref="K183:K184"/>
    <mergeCell ref="L183:L184"/>
    <mergeCell ref="M183:M184"/>
    <mergeCell ref="O183:O184"/>
    <mergeCell ref="B183:B184"/>
    <mergeCell ref="C183:C184"/>
    <mergeCell ref="D183:E184"/>
    <mergeCell ref="F183:F184"/>
    <mergeCell ref="G183:G184"/>
    <mergeCell ref="H183:H184"/>
    <mergeCell ref="T193:T194"/>
    <mergeCell ref="C210:C211"/>
    <mergeCell ref="D210:E211"/>
    <mergeCell ref="F210:F211"/>
    <mergeCell ref="G210:G211"/>
    <mergeCell ref="H210:H211"/>
    <mergeCell ref="I210:I211"/>
    <mergeCell ref="K199:K200"/>
    <mergeCell ref="L199:L200"/>
    <mergeCell ref="B199:B200"/>
    <mergeCell ref="C199:C200"/>
    <mergeCell ref="D199:E200"/>
    <mergeCell ref="F199:F200"/>
    <mergeCell ref="G199:G200"/>
    <mergeCell ref="H199:H200"/>
    <mergeCell ref="I199:I200"/>
    <mergeCell ref="J199:J200"/>
    <mergeCell ref="B177:B178"/>
    <mergeCell ref="F177:F178"/>
    <mergeCell ref="F201:U201"/>
    <mergeCell ref="F173:U173"/>
    <mergeCell ref="S2:U2"/>
    <mergeCell ref="L5:U6"/>
    <mergeCell ref="T210:T211"/>
    <mergeCell ref="U210:U211"/>
    <mergeCell ref="J210:J211"/>
    <mergeCell ref="K210:K211"/>
    <mergeCell ref="L210:L211"/>
    <mergeCell ref="M210:M211"/>
    <mergeCell ref="O210:O211"/>
    <mergeCell ref="R210:R211"/>
    <mergeCell ref="U199:U200"/>
    <mergeCell ref="U206:U207"/>
    <mergeCell ref="M199:M200"/>
    <mergeCell ref="O199:O200"/>
    <mergeCell ref="R199:R200"/>
    <mergeCell ref="T199:T200"/>
    <mergeCell ref="M193:M194"/>
    <mergeCell ref="O193:O194"/>
    <mergeCell ref="R193:R194"/>
    <mergeCell ref="B210:B211"/>
  </mergeCells>
  <pageMargins left="0.23622047244094491" right="0.23622047244094491" top="0.48749999999999999" bottom="0.74803149606299213" header="0.31496062992125984" footer="0.31496062992125984"/>
  <pageSetup paperSize="9" scale="62" fitToHeight="0" orientation="landscape" r:id="rId1"/>
  <headerFooter>
    <oddHeader>&amp;R&amp;"Times New Roman,Obyčejné"&amp;10Příloha č. 1  k tisku č. 396/ZK/15</oddHeader>
    <oddFooter>&amp;R&amp;"Times New Roman,Obyčejné"&amp;10&amp;P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V271"/>
  <sheetViews>
    <sheetView topLeftCell="B2" zoomScale="110" zoomScaleNormal="110" workbookViewId="0">
      <pane ySplit="10" topLeftCell="A12" activePane="bottomLeft" state="frozen"/>
      <selection activeCell="B2" sqref="B2"/>
      <selection pane="bottomLeft" activeCell="N209" sqref="N209"/>
    </sheetView>
  </sheetViews>
  <sheetFormatPr defaultColWidth="9.109375" defaultRowHeight="13.8"/>
  <cols>
    <col min="1" max="1" width="18.5546875" style="12" hidden="1" customWidth="1"/>
    <col min="2" max="2" width="19.6640625" style="11" customWidth="1"/>
    <col min="3" max="3" width="21.5546875" style="11" hidden="1" customWidth="1"/>
    <col min="4" max="4" width="4.88671875" style="11" hidden="1" customWidth="1"/>
    <col min="5" max="5" width="5.44140625" style="11" hidden="1" customWidth="1"/>
    <col min="6" max="6" width="13.6640625" style="8" customWidth="1"/>
    <col min="7" max="7" width="18" style="11" customWidth="1"/>
    <col min="8" max="8" width="10.6640625" style="12" hidden="1" customWidth="1"/>
    <col min="9" max="9" width="14.5546875" style="12" customWidth="1"/>
    <col min="10" max="10" width="15.44140625" style="12" customWidth="1"/>
    <col min="11" max="11" width="15.109375" style="12" customWidth="1"/>
    <col min="12" max="12" width="17" style="42" customWidth="1"/>
    <col min="13" max="13" width="11.109375" style="23" hidden="1" customWidth="1"/>
    <col min="14" max="14" width="16.109375" style="40" customWidth="1"/>
    <col min="15" max="15" width="14.33203125" style="40" customWidth="1"/>
    <col min="16" max="16" width="13.44140625" style="23" customWidth="1"/>
    <col min="17" max="17" width="15.5546875" style="44" customWidth="1"/>
    <col min="18" max="18" width="15.6640625" style="23" customWidth="1"/>
    <col min="19" max="19" width="15.88671875" style="46" customWidth="1"/>
    <col min="20" max="20" width="17.5546875" style="23" customWidth="1"/>
    <col min="21" max="21" width="18.88671875" style="49" customWidth="1"/>
    <col min="22" max="22" width="16.5546875" style="12" bestFit="1" customWidth="1"/>
    <col min="23" max="16384" width="9.109375" style="12"/>
  </cols>
  <sheetData>
    <row r="1" spans="1:22" ht="14.1" hidden="1" customHeight="1">
      <c r="A1" s="1"/>
      <c r="B1" s="9"/>
      <c r="C1" s="10"/>
      <c r="F1" s="72"/>
      <c r="G1" s="32"/>
      <c r="H1" s="33"/>
      <c r="I1" s="33" t="s">
        <v>128</v>
      </c>
      <c r="J1" s="33"/>
      <c r="K1" s="34"/>
      <c r="L1" s="23"/>
      <c r="N1" s="23"/>
      <c r="O1" s="23"/>
      <c r="Q1" s="23"/>
      <c r="S1" s="23"/>
      <c r="U1" s="23"/>
    </row>
    <row r="2" spans="1:22" ht="27" customHeight="1" thickBot="1">
      <c r="A2" s="1"/>
      <c r="B2" s="73"/>
      <c r="C2" s="10"/>
      <c r="F2" s="74"/>
      <c r="G2" s="75"/>
      <c r="H2" s="38"/>
      <c r="I2" s="79" t="s">
        <v>167</v>
      </c>
      <c r="J2" s="77"/>
      <c r="K2" s="77"/>
      <c r="L2" s="78"/>
    </row>
    <row r="3" spans="1:22" ht="28.5" customHeight="1" thickBot="1">
      <c r="A3" s="1"/>
      <c r="B3" s="102" t="s">
        <v>176</v>
      </c>
      <c r="F3" s="471" t="s">
        <v>211</v>
      </c>
      <c r="G3" s="473">
        <v>69478.2</v>
      </c>
      <c r="H3" s="474">
        <v>59645.32</v>
      </c>
      <c r="I3" s="475">
        <f>10000+2200</f>
        <v>12200</v>
      </c>
      <c r="J3" s="521">
        <v>16000</v>
      </c>
      <c r="K3" s="521">
        <v>14250</v>
      </c>
      <c r="L3" s="507"/>
      <c r="M3" s="76" t="s">
        <v>143</v>
      </c>
      <c r="N3" s="509"/>
      <c r="O3" s="511"/>
      <c r="P3" s="513"/>
      <c r="Q3" s="515"/>
      <c r="R3" s="513"/>
      <c r="S3" s="517"/>
      <c r="T3" s="519"/>
      <c r="U3" s="505"/>
    </row>
    <row r="4" spans="1:22" ht="27.75" customHeight="1" thickBot="1">
      <c r="A4" s="1"/>
      <c r="B4" s="103" t="s">
        <v>177</v>
      </c>
      <c r="F4" s="472"/>
      <c r="G4" s="473"/>
      <c r="H4" s="474"/>
      <c r="I4" s="475"/>
      <c r="J4" s="521"/>
      <c r="K4" s="521"/>
      <c r="L4" s="508"/>
      <c r="M4" s="58">
        <f>SUBTOTAL(9,M14:M204)</f>
        <v>0</v>
      </c>
      <c r="N4" s="510"/>
      <c r="O4" s="512"/>
      <c r="P4" s="514"/>
      <c r="Q4" s="516"/>
      <c r="R4" s="514"/>
      <c r="S4" s="518"/>
      <c r="T4" s="520"/>
      <c r="U4" s="506"/>
      <c r="V4" s="35"/>
    </row>
    <row r="5" spans="1:22" ht="21" customHeight="1" thickBot="1">
      <c r="B5" s="104" t="s">
        <v>155</v>
      </c>
      <c r="F5" s="107">
        <v>33</v>
      </c>
      <c r="G5" s="108">
        <v>27</v>
      </c>
      <c r="H5" s="71">
        <f>SUBTOTAL(9,H10:H204)</f>
        <v>0</v>
      </c>
      <c r="I5" s="114">
        <v>41</v>
      </c>
      <c r="J5" s="115">
        <v>39</v>
      </c>
      <c r="K5" s="116">
        <v>104</v>
      </c>
      <c r="L5" s="117"/>
      <c r="M5" s="91"/>
      <c r="N5" s="129"/>
      <c r="O5" s="130"/>
      <c r="P5" s="131"/>
      <c r="Q5" s="132"/>
      <c r="R5" s="131"/>
      <c r="S5" s="133"/>
      <c r="T5" s="134"/>
      <c r="U5" s="135"/>
    </row>
    <row r="6" spans="1:22" ht="21" customHeight="1" thickBot="1">
      <c r="B6" s="105" t="s">
        <v>198</v>
      </c>
      <c r="F6" s="109"/>
      <c r="G6" s="110">
        <v>69478.2</v>
      </c>
      <c r="H6" s="71"/>
      <c r="I6" s="118">
        <f>8978.2+2200</f>
        <v>11178.2</v>
      </c>
      <c r="J6" s="119">
        <v>11637.78</v>
      </c>
      <c r="K6" s="120">
        <f>8906.81</f>
        <v>8906.81</v>
      </c>
      <c r="L6" s="121"/>
      <c r="M6" s="39"/>
      <c r="N6" s="136"/>
      <c r="O6" s="137"/>
      <c r="P6" s="138"/>
      <c r="Q6" s="139"/>
      <c r="R6" s="138"/>
      <c r="S6" s="140"/>
      <c r="T6" s="138"/>
      <c r="U6" s="141"/>
    </row>
    <row r="7" spans="1:22" ht="21" customHeight="1" thickBot="1">
      <c r="B7" s="105" t="s">
        <v>156</v>
      </c>
      <c r="F7" s="109">
        <v>0</v>
      </c>
      <c r="G7" s="111">
        <v>9</v>
      </c>
      <c r="H7" s="71"/>
      <c r="I7" s="122">
        <v>4</v>
      </c>
      <c r="J7" s="123">
        <v>3</v>
      </c>
      <c r="K7" s="124">
        <v>7</v>
      </c>
      <c r="L7" s="121"/>
      <c r="M7" s="39"/>
      <c r="N7" s="136"/>
      <c r="O7" s="142"/>
      <c r="P7" s="138"/>
      <c r="Q7" s="139"/>
      <c r="R7" s="138"/>
      <c r="S7" s="140"/>
      <c r="T7" s="138"/>
      <c r="U7" s="141"/>
    </row>
    <row r="8" spans="1:22" ht="21" customHeight="1" thickBot="1">
      <c r="B8" s="105" t="s">
        <v>198</v>
      </c>
      <c r="F8" s="109"/>
      <c r="G8" s="110">
        <v>70174</v>
      </c>
      <c r="H8" s="71"/>
      <c r="I8" s="118">
        <f>8950+2200</f>
        <v>11150</v>
      </c>
      <c r="J8" s="119">
        <v>11637.78</v>
      </c>
      <c r="K8" s="120">
        <v>9753.81</v>
      </c>
      <c r="L8" s="121"/>
      <c r="M8" s="39"/>
      <c r="N8" s="136"/>
      <c r="O8" s="142"/>
      <c r="P8" s="138"/>
      <c r="Q8" s="139"/>
      <c r="R8" s="138"/>
      <c r="S8" s="140"/>
      <c r="T8" s="138"/>
      <c r="U8" s="141"/>
    </row>
    <row r="9" spans="1:22" ht="21" customHeight="1" thickBot="1">
      <c r="B9" s="106" t="s">
        <v>157</v>
      </c>
      <c r="F9" s="112">
        <v>33</v>
      </c>
      <c r="G9" s="113">
        <v>36</v>
      </c>
      <c r="H9" s="71"/>
      <c r="I9" s="125">
        <v>45</v>
      </c>
      <c r="J9" s="126">
        <v>42</v>
      </c>
      <c r="K9" s="127">
        <v>111</v>
      </c>
      <c r="L9" s="128"/>
      <c r="M9" s="39"/>
      <c r="N9" s="143"/>
      <c r="O9" s="144"/>
      <c r="P9" s="145"/>
      <c r="Q9" s="146"/>
      <c r="R9" s="147"/>
      <c r="S9" s="148"/>
      <c r="T9" s="149"/>
      <c r="U9" s="150"/>
    </row>
    <row r="10" spans="1:22" s="11" customFormat="1" ht="44.25" customHeight="1" thickBot="1">
      <c r="A10" s="443" t="s">
        <v>119</v>
      </c>
      <c r="B10" s="465" t="s">
        <v>209</v>
      </c>
      <c r="C10" s="467" t="s">
        <v>114</v>
      </c>
      <c r="D10" s="421" t="s">
        <v>0</v>
      </c>
      <c r="E10" s="469" t="s">
        <v>1</v>
      </c>
      <c r="F10" s="470" t="s">
        <v>164</v>
      </c>
      <c r="G10" s="491" t="s">
        <v>162</v>
      </c>
      <c r="H10" s="492" t="s">
        <v>138</v>
      </c>
      <c r="I10" s="428" t="s">
        <v>166</v>
      </c>
      <c r="J10" s="462" t="s">
        <v>163</v>
      </c>
      <c r="K10" s="504" t="s">
        <v>165</v>
      </c>
      <c r="L10" s="502" t="s">
        <v>148</v>
      </c>
      <c r="M10" s="478" t="s">
        <v>149</v>
      </c>
      <c r="N10" s="435" t="s">
        <v>195</v>
      </c>
      <c r="O10" s="436"/>
      <c r="P10" s="151" t="s">
        <v>194</v>
      </c>
      <c r="Q10" s="437" t="s">
        <v>196</v>
      </c>
      <c r="R10" s="438"/>
      <c r="S10" s="439" t="s">
        <v>197</v>
      </c>
      <c r="T10" s="484"/>
      <c r="U10" s="441" t="s">
        <v>153</v>
      </c>
    </row>
    <row r="11" spans="1:22" s="11" customFormat="1" ht="45" customHeight="1" thickBot="1">
      <c r="A11" s="444"/>
      <c r="B11" s="466"/>
      <c r="C11" s="468"/>
      <c r="D11" s="421"/>
      <c r="E11" s="469"/>
      <c r="F11" s="470"/>
      <c r="G11" s="491"/>
      <c r="H11" s="492"/>
      <c r="I11" s="428"/>
      <c r="J11" s="462"/>
      <c r="K11" s="504"/>
      <c r="L11" s="503"/>
      <c r="M11" s="479"/>
      <c r="N11" s="152" t="s">
        <v>159</v>
      </c>
      <c r="O11" s="153" t="s">
        <v>160</v>
      </c>
      <c r="P11" s="152" t="s">
        <v>159</v>
      </c>
      <c r="Q11" s="154" t="s">
        <v>159</v>
      </c>
      <c r="R11" s="155" t="s">
        <v>158</v>
      </c>
      <c r="S11" s="156" t="s">
        <v>159</v>
      </c>
      <c r="T11" s="157" t="s">
        <v>158</v>
      </c>
      <c r="U11" s="442"/>
    </row>
    <row r="12" spans="1:22" s="11" customFormat="1" ht="21" customHeight="1" thickBot="1">
      <c r="A12" s="19"/>
      <c r="B12" s="70"/>
      <c r="C12" s="68"/>
      <c r="D12" s="20"/>
      <c r="E12" s="20"/>
      <c r="F12" s="60"/>
      <c r="G12" s="21"/>
      <c r="H12" s="21"/>
      <c r="I12" s="21"/>
      <c r="J12" s="22"/>
      <c r="K12" s="22"/>
      <c r="L12" s="43"/>
      <c r="M12" s="24"/>
      <c r="N12" s="41"/>
      <c r="O12" s="48"/>
      <c r="P12" s="24"/>
      <c r="Q12" s="45"/>
      <c r="R12" s="24"/>
      <c r="S12" s="47"/>
      <c r="T12" s="25"/>
      <c r="U12" s="52"/>
    </row>
    <row r="13" spans="1:22" s="11" customFormat="1" ht="15" customHeight="1" thickBot="1">
      <c r="A13" s="80"/>
      <c r="B13" s="90" t="s">
        <v>168</v>
      </c>
      <c r="C13" s="68"/>
      <c r="D13" s="20"/>
      <c r="E13" s="81"/>
      <c r="F13" s="494"/>
      <c r="G13" s="495"/>
      <c r="H13" s="496"/>
      <c r="I13" s="494"/>
      <c r="J13" s="497"/>
      <c r="K13" s="497"/>
      <c r="L13" s="495"/>
      <c r="M13" s="496"/>
      <c r="N13" s="494"/>
      <c r="O13" s="497"/>
      <c r="P13" s="497"/>
      <c r="Q13" s="497"/>
      <c r="R13" s="497"/>
      <c r="S13" s="497"/>
      <c r="T13" s="497"/>
      <c r="U13" s="495"/>
    </row>
    <row r="14" spans="1:22" ht="21" customHeight="1" thickBot="1">
      <c r="A14" s="5" t="s">
        <v>2</v>
      </c>
      <c r="B14" s="158" t="s">
        <v>178</v>
      </c>
      <c r="C14" s="63" t="s">
        <v>5</v>
      </c>
      <c r="D14" s="14">
        <v>1</v>
      </c>
      <c r="E14" s="53" t="s">
        <v>4</v>
      </c>
      <c r="F14" s="162">
        <v>0</v>
      </c>
      <c r="G14" s="163">
        <v>1</v>
      </c>
      <c r="H14" s="57">
        <v>0</v>
      </c>
      <c r="I14" s="168">
        <v>0</v>
      </c>
      <c r="J14" s="169">
        <v>0</v>
      </c>
      <c r="K14" s="170">
        <v>0</v>
      </c>
      <c r="L14" s="171">
        <f>G14*G6</f>
        <v>69478.2</v>
      </c>
      <c r="M14" s="58">
        <f t="shared" ref="M14:M20" si="0">$H$3*H14</f>
        <v>0</v>
      </c>
      <c r="N14" s="173">
        <v>0</v>
      </c>
      <c r="O14" s="174">
        <f t="shared" ref="O14:O20" si="1">$I$3*I14</f>
        <v>0</v>
      </c>
      <c r="P14" s="173">
        <v>0</v>
      </c>
      <c r="Q14" s="175">
        <v>0</v>
      </c>
      <c r="R14" s="176">
        <f t="shared" ref="R14:R20" si="2">$J$3*J14</f>
        <v>0</v>
      </c>
      <c r="S14" s="177">
        <v>0</v>
      </c>
      <c r="T14" s="178">
        <f t="shared" ref="T14:T20" si="3">$K$3*K14</f>
        <v>0</v>
      </c>
      <c r="U14" s="179">
        <f>L14+N14+P14+Q14+S14</f>
        <v>69478.2</v>
      </c>
    </row>
    <row r="15" spans="1:22" ht="21" customHeight="1" thickBot="1">
      <c r="A15" s="6"/>
      <c r="B15" s="159" t="s">
        <v>179</v>
      </c>
      <c r="C15" s="62" t="s">
        <v>9</v>
      </c>
      <c r="D15" s="4">
        <v>2</v>
      </c>
      <c r="E15" s="54" t="s">
        <v>4</v>
      </c>
      <c r="F15" s="164">
        <v>0</v>
      </c>
      <c r="G15" s="165">
        <v>1</v>
      </c>
      <c r="H15" s="57">
        <v>0</v>
      </c>
      <c r="I15" s="142">
        <v>1</v>
      </c>
      <c r="J15" s="166">
        <v>0</v>
      </c>
      <c r="K15" s="166">
        <v>0</v>
      </c>
      <c r="L15" s="172">
        <f>G15*G6</f>
        <v>69478.2</v>
      </c>
      <c r="M15" s="58">
        <f t="shared" si="0"/>
        <v>0</v>
      </c>
      <c r="N15" s="180">
        <v>8978.2000000000007</v>
      </c>
      <c r="O15" s="181">
        <f t="shared" si="1"/>
        <v>12200</v>
      </c>
      <c r="P15" s="180">
        <v>2200</v>
      </c>
      <c r="Q15" s="182">
        <v>0</v>
      </c>
      <c r="R15" s="183">
        <f t="shared" si="2"/>
        <v>0</v>
      </c>
      <c r="S15" s="184">
        <v>0</v>
      </c>
      <c r="T15" s="185">
        <f t="shared" si="3"/>
        <v>0</v>
      </c>
      <c r="U15" s="179">
        <f>L15+N15+P15+Q15+S15</f>
        <v>80656.399999999994</v>
      </c>
      <c r="V15" s="89"/>
    </row>
    <row r="16" spans="1:22" ht="21" customHeight="1" thickBot="1">
      <c r="A16" s="6"/>
      <c r="B16" s="160" t="s">
        <v>13</v>
      </c>
      <c r="C16" s="62" t="s">
        <v>13</v>
      </c>
      <c r="D16" s="4">
        <v>1</v>
      </c>
      <c r="E16" s="54" t="s">
        <v>12</v>
      </c>
      <c r="F16" s="164">
        <v>0</v>
      </c>
      <c r="G16" s="166">
        <v>0</v>
      </c>
      <c r="H16" s="57">
        <v>0</v>
      </c>
      <c r="I16" s="142">
        <v>1</v>
      </c>
      <c r="J16" s="166">
        <v>0</v>
      </c>
      <c r="K16" s="166">
        <v>0</v>
      </c>
      <c r="L16" s="172">
        <f t="shared" ref="L16:L20" si="4">$G$3*G16</f>
        <v>0</v>
      </c>
      <c r="M16" s="58">
        <f t="shared" si="0"/>
        <v>0</v>
      </c>
      <c r="N16" s="180">
        <v>8978.2000000000007</v>
      </c>
      <c r="O16" s="181">
        <f t="shared" si="1"/>
        <v>12200</v>
      </c>
      <c r="P16" s="180">
        <v>2200</v>
      </c>
      <c r="Q16" s="182">
        <v>0</v>
      </c>
      <c r="R16" s="183">
        <f t="shared" si="2"/>
        <v>0</v>
      </c>
      <c r="S16" s="184">
        <v>0</v>
      </c>
      <c r="T16" s="185">
        <f t="shared" si="3"/>
        <v>0</v>
      </c>
      <c r="U16" s="179">
        <f t="shared" ref="U16" si="5">L16+N16+P16+Q16+S16</f>
        <v>11178.2</v>
      </c>
    </row>
    <row r="17" spans="1:22" ht="21" customHeight="1" thickBot="1">
      <c r="A17" s="6"/>
      <c r="B17" s="160" t="s">
        <v>3</v>
      </c>
      <c r="C17" s="62" t="s">
        <v>3</v>
      </c>
      <c r="D17" s="4">
        <v>2</v>
      </c>
      <c r="E17" s="54" t="s">
        <v>12</v>
      </c>
      <c r="F17" s="164">
        <v>0</v>
      </c>
      <c r="G17" s="165">
        <v>1</v>
      </c>
      <c r="H17" s="57">
        <v>0</v>
      </c>
      <c r="I17" s="166">
        <v>0</v>
      </c>
      <c r="J17" s="166">
        <v>0</v>
      </c>
      <c r="K17" s="166">
        <v>0</v>
      </c>
      <c r="L17" s="172">
        <f>G17*G6</f>
        <v>69478.2</v>
      </c>
      <c r="M17" s="58">
        <f t="shared" si="0"/>
        <v>0</v>
      </c>
      <c r="N17" s="180">
        <v>0</v>
      </c>
      <c r="O17" s="181">
        <f t="shared" si="1"/>
        <v>0</v>
      </c>
      <c r="P17" s="180">
        <v>0</v>
      </c>
      <c r="Q17" s="182">
        <v>0</v>
      </c>
      <c r="R17" s="183">
        <f t="shared" si="2"/>
        <v>0</v>
      </c>
      <c r="S17" s="184">
        <v>0</v>
      </c>
      <c r="T17" s="185">
        <f t="shared" si="3"/>
        <v>0</v>
      </c>
      <c r="U17" s="499">
        <f>L17+L18</f>
        <v>139652.20000000001</v>
      </c>
    </row>
    <row r="18" spans="1:22" ht="24.75" customHeight="1" thickBot="1">
      <c r="A18" s="6"/>
      <c r="B18" s="161" t="s">
        <v>199</v>
      </c>
      <c r="C18" s="62"/>
      <c r="D18" s="4"/>
      <c r="E18" s="54"/>
      <c r="F18" s="164">
        <v>0</v>
      </c>
      <c r="G18" s="165">
        <v>1</v>
      </c>
      <c r="H18" s="57"/>
      <c r="I18" s="166">
        <v>0</v>
      </c>
      <c r="J18" s="166">
        <v>0</v>
      </c>
      <c r="K18" s="166">
        <v>0</v>
      </c>
      <c r="L18" s="172">
        <f>G18*G8</f>
        <v>70174</v>
      </c>
      <c r="M18" s="58"/>
      <c r="N18" s="180">
        <v>0</v>
      </c>
      <c r="O18" s="181">
        <v>0</v>
      </c>
      <c r="P18" s="180">
        <v>0</v>
      </c>
      <c r="Q18" s="182">
        <v>0</v>
      </c>
      <c r="R18" s="183">
        <f t="shared" si="2"/>
        <v>0</v>
      </c>
      <c r="S18" s="184">
        <v>0</v>
      </c>
      <c r="T18" s="185">
        <f t="shared" si="3"/>
        <v>0</v>
      </c>
      <c r="U18" s="500"/>
    </row>
    <row r="19" spans="1:22" ht="21" customHeight="1" thickBot="1">
      <c r="A19" s="6"/>
      <c r="B19" s="160" t="s">
        <v>14</v>
      </c>
      <c r="C19" s="62" t="s">
        <v>14</v>
      </c>
      <c r="D19" s="4">
        <v>3</v>
      </c>
      <c r="E19" s="54" t="s">
        <v>12</v>
      </c>
      <c r="F19" s="164">
        <v>0</v>
      </c>
      <c r="G19" s="166">
        <v>0</v>
      </c>
      <c r="H19" s="57">
        <v>0</v>
      </c>
      <c r="I19" s="142">
        <v>1</v>
      </c>
      <c r="J19" s="166">
        <v>0</v>
      </c>
      <c r="K19" s="166">
        <v>0</v>
      </c>
      <c r="L19" s="172">
        <f t="shared" si="4"/>
        <v>0</v>
      </c>
      <c r="M19" s="58">
        <f t="shared" si="0"/>
        <v>0</v>
      </c>
      <c r="N19" s="180">
        <v>8978.2000000000007</v>
      </c>
      <c r="O19" s="181">
        <f t="shared" si="1"/>
        <v>12200</v>
      </c>
      <c r="P19" s="180">
        <v>2200</v>
      </c>
      <c r="Q19" s="182">
        <v>0</v>
      </c>
      <c r="R19" s="183">
        <f t="shared" si="2"/>
        <v>0</v>
      </c>
      <c r="S19" s="184">
        <v>0</v>
      </c>
      <c r="T19" s="185">
        <f t="shared" si="3"/>
        <v>0</v>
      </c>
      <c r="U19" s="181">
        <f>L19+N19+P19+Q19+S19</f>
        <v>11178.2</v>
      </c>
    </row>
    <row r="20" spans="1:22" ht="21" customHeight="1" thickBot="1">
      <c r="A20" s="6"/>
      <c r="B20" s="160" t="s">
        <v>15</v>
      </c>
      <c r="C20" s="62" t="s">
        <v>15</v>
      </c>
      <c r="D20" s="4">
        <v>4</v>
      </c>
      <c r="E20" s="54" t="s">
        <v>12</v>
      </c>
      <c r="F20" s="167">
        <v>1</v>
      </c>
      <c r="G20" s="166">
        <v>0</v>
      </c>
      <c r="H20" s="57">
        <v>0</v>
      </c>
      <c r="I20" s="142">
        <v>1</v>
      </c>
      <c r="J20" s="166">
        <v>0</v>
      </c>
      <c r="K20" s="166">
        <v>0</v>
      </c>
      <c r="L20" s="172">
        <f t="shared" si="4"/>
        <v>0</v>
      </c>
      <c r="M20" s="58">
        <f t="shared" si="0"/>
        <v>0</v>
      </c>
      <c r="N20" s="180">
        <v>8978.2000000000007</v>
      </c>
      <c r="O20" s="181">
        <f t="shared" si="1"/>
        <v>12200</v>
      </c>
      <c r="P20" s="180">
        <v>2200</v>
      </c>
      <c r="Q20" s="182">
        <v>0</v>
      </c>
      <c r="R20" s="183">
        <f t="shared" si="2"/>
        <v>0</v>
      </c>
      <c r="S20" s="184">
        <v>0</v>
      </c>
      <c r="T20" s="185">
        <f t="shared" si="3"/>
        <v>0</v>
      </c>
      <c r="U20" s="181">
        <f>L20+N20+P20+Q20+S20</f>
        <v>11178.2</v>
      </c>
    </row>
    <row r="21" spans="1:22" ht="21" hidden="1" customHeight="1" thickBot="1">
      <c r="A21" s="6" t="s">
        <v>6</v>
      </c>
      <c r="B21" s="18" t="s">
        <v>129</v>
      </c>
      <c r="F21" s="28"/>
      <c r="H21" s="11"/>
      <c r="I21" s="11"/>
      <c r="J21" s="11"/>
      <c r="K21" s="11"/>
      <c r="L21" s="23"/>
      <c r="N21" s="23"/>
      <c r="O21" s="23"/>
      <c r="Q21" s="23"/>
      <c r="S21" s="23"/>
      <c r="U21" s="23"/>
    </row>
    <row r="22" spans="1:22" s="11" customFormat="1" ht="21" hidden="1" customHeight="1" thickBot="1">
      <c r="A22" s="443" t="s">
        <v>119</v>
      </c>
      <c r="B22" s="421" t="s">
        <v>137</v>
      </c>
      <c r="C22" s="421" t="s">
        <v>114</v>
      </c>
      <c r="D22" s="421" t="s">
        <v>0</v>
      </c>
      <c r="E22" s="421" t="s">
        <v>1</v>
      </c>
      <c r="F22" s="424" t="s">
        <v>154</v>
      </c>
      <c r="G22" s="424" t="s">
        <v>139</v>
      </c>
      <c r="H22" s="424" t="s">
        <v>138</v>
      </c>
      <c r="I22" s="424" t="s">
        <v>140</v>
      </c>
      <c r="J22" s="415" t="s">
        <v>145</v>
      </c>
      <c r="K22" s="415" t="s">
        <v>146</v>
      </c>
      <c r="L22" s="417" t="s">
        <v>148</v>
      </c>
      <c r="M22" s="417" t="s">
        <v>149</v>
      </c>
      <c r="N22" s="36"/>
      <c r="O22" s="417" t="s">
        <v>150</v>
      </c>
      <c r="P22" s="36"/>
      <c r="Q22" s="36"/>
      <c r="R22" s="413" t="s">
        <v>151</v>
      </c>
      <c r="S22" s="37"/>
      <c r="T22" s="413" t="s">
        <v>152</v>
      </c>
      <c r="U22" s="413" t="s">
        <v>153</v>
      </c>
    </row>
    <row r="23" spans="1:22" s="11" customFormat="1" ht="21" hidden="1" customHeight="1" thickBot="1">
      <c r="A23" s="444"/>
      <c r="B23" s="422"/>
      <c r="C23" s="423"/>
      <c r="D23" s="421"/>
      <c r="E23" s="421"/>
      <c r="F23" s="425"/>
      <c r="G23" s="425"/>
      <c r="H23" s="424"/>
      <c r="I23" s="425"/>
      <c r="J23" s="416"/>
      <c r="K23" s="416"/>
      <c r="L23" s="418"/>
      <c r="M23" s="417"/>
      <c r="N23" s="51"/>
      <c r="O23" s="418"/>
      <c r="P23" s="51"/>
      <c r="Q23" s="51"/>
      <c r="R23" s="414"/>
      <c r="S23" s="61"/>
      <c r="T23" s="414"/>
      <c r="U23" s="414"/>
    </row>
    <row r="24" spans="1:22" ht="21" customHeight="1" thickBot="1">
      <c r="A24" s="6" t="s">
        <v>10</v>
      </c>
      <c r="B24" s="160" t="s">
        <v>16</v>
      </c>
      <c r="C24" s="63" t="s">
        <v>16</v>
      </c>
      <c r="D24" s="14">
        <v>5</v>
      </c>
      <c r="E24" s="53" t="s">
        <v>12</v>
      </c>
      <c r="F24" s="164">
        <v>0</v>
      </c>
      <c r="G24" s="166">
        <v>0</v>
      </c>
      <c r="H24" s="57">
        <v>0</v>
      </c>
      <c r="I24" s="142">
        <v>1</v>
      </c>
      <c r="J24" s="166">
        <v>0</v>
      </c>
      <c r="K24" s="166">
        <v>0</v>
      </c>
      <c r="L24" s="172">
        <f t="shared" ref="L24:L27" si="6">$G$3*G24</f>
        <v>0</v>
      </c>
      <c r="M24" s="58">
        <f t="shared" ref="M24:M30" si="7">$H$3*H24</f>
        <v>0</v>
      </c>
      <c r="N24" s="180">
        <v>8978.2000000000007</v>
      </c>
      <c r="O24" s="181">
        <f t="shared" ref="O24:O30" si="8">$I$3*I24</f>
        <v>12200</v>
      </c>
      <c r="P24" s="180">
        <v>2200</v>
      </c>
      <c r="Q24" s="182">
        <v>0</v>
      </c>
      <c r="R24" s="183">
        <f t="shared" ref="R24:R30" si="9">$J$3*J24</f>
        <v>0</v>
      </c>
      <c r="S24" s="184">
        <v>0</v>
      </c>
      <c r="T24" s="185">
        <f t="shared" ref="T24:T30" si="10">$K$3*K24</f>
        <v>0</v>
      </c>
      <c r="U24" s="181">
        <f t="shared" ref="U24:U27" si="11">L24+N24+P24+Q24+S24</f>
        <v>11178.2</v>
      </c>
    </row>
    <row r="25" spans="1:22" ht="21" customHeight="1" thickBot="1">
      <c r="A25" s="7"/>
      <c r="B25" s="160" t="s">
        <v>17</v>
      </c>
      <c r="C25" s="62" t="s">
        <v>17</v>
      </c>
      <c r="D25" s="4">
        <v>6</v>
      </c>
      <c r="E25" s="54" t="s">
        <v>12</v>
      </c>
      <c r="F25" s="167">
        <v>1</v>
      </c>
      <c r="G25" s="166">
        <v>0</v>
      </c>
      <c r="H25" s="57">
        <v>0</v>
      </c>
      <c r="I25" s="142">
        <v>1</v>
      </c>
      <c r="J25" s="166">
        <v>0</v>
      </c>
      <c r="K25" s="166">
        <v>0</v>
      </c>
      <c r="L25" s="172">
        <f t="shared" si="6"/>
        <v>0</v>
      </c>
      <c r="M25" s="58">
        <f t="shared" si="7"/>
        <v>0</v>
      </c>
      <c r="N25" s="180">
        <v>8978.2000000000007</v>
      </c>
      <c r="O25" s="181">
        <f t="shared" si="8"/>
        <v>12200</v>
      </c>
      <c r="P25" s="180">
        <v>2200</v>
      </c>
      <c r="Q25" s="182">
        <v>0</v>
      </c>
      <c r="R25" s="183">
        <f t="shared" si="9"/>
        <v>0</v>
      </c>
      <c r="S25" s="184">
        <v>0</v>
      </c>
      <c r="T25" s="185">
        <f t="shared" si="10"/>
        <v>0</v>
      </c>
      <c r="U25" s="181">
        <f t="shared" si="11"/>
        <v>11178.2</v>
      </c>
    </row>
    <row r="26" spans="1:22" ht="21" customHeight="1" thickBot="1">
      <c r="A26" s="7"/>
      <c r="B26" s="160" t="s">
        <v>18</v>
      </c>
      <c r="C26" s="62" t="s">
        <v>18</v>
      </c>
      <c r="D26" s="4">
        <v>7</v>
      </c>
      <c r="E26" s="54" t="s">
        <v>12</v>
      </c>
      <c r="F26" s="164">
        <v>0</v>
      </c>
      <c r="G26" s="166">
        <v>0</v>
      </c>
      <c r="H26" s="57">
        <v>0</v>
      </c>
      <c r="I26" s="166">
        <v>0</v>
      </c>
      <c r="J26" s="123">
        <v>2</v>
      </c>
      <c r="K26" s="186">
        <v>2</v>
      </c>
      <c r="L26" s="172">
        <f t="shared" si="6"/>
        <v>0</v>
      </c>
      <c r="M26" s="58">
        <f t="shared" si="7"/>
        <v>0</v>
      </c>
      <c r="N26" s="180">
        <v>0</v>
      </c>
      <c r="O26" s="181">
        <f t="shared" si="8"/>
        <v>0</v>
      </c>
      <c r="P26" s="180">
        <v>0</v>
      </c>
      <c r="Q26" s="182">
        <f>J26*11637.8</f>
        <v>23275.599999999999</v>
      </c>
      <c r="R26" s="183">
        <f t="shared" si="9"/>
        <v>32000</v>
      </c>
      <c r="S26" s="184">
        <f>K26*K6</f>
        <v>17813.62</v>
      </c>
      <c r="T26" s="185">
        <f>K26*K3</f>
        <v>28500</v>
      </c>
      <c r="U26" s="181">
        <f t="shared" si="11"/>
        <v>41089.22</v>
      </c>
      <c r="V26" s="89"/>
    </row>
    <row r="27" spans="1:22" ht="21" customHeight="1" thickBot="1">
      <c r="A27" s="7"/>
      <c r="B27" s="160" t="s">
        <v>115</v>
      </c>
      <c r="C27" s="62" t="s">
        <v>5</v>
      </c>
      <c r="D27" s="4">
        <v>8</v>
      </c>
      <c r="E27" s="54" t="s">
        <v>12</v>
      </c>
      <c r="F27" s="164">
        <v>0</v>
      </c>
      <c r="G27" s="166">
        <v>0</v>
      </c>
      <c r="H27" s="57">
        <v>0</v>
      </c>
      <c r="I27" s="166">
        <v>0</v>
      </c>
      <c r="J27" s="123">
        <v>2</v>
      </c>
      <c r="K27" s="166">
        <v>0</v>
      </c>
      <c r="L27" s="172">
        <f t="shared" si="6"/>
        <v>0</v>
      </c>
      <c r="M27" s="58">
        <f t="shared" si="7"/>
        <v>0</v>
      </c>
      <c r="N27" s="180">
        <v>0</v>
      </c>
      <c r="O27" s="181">
        <f t="shared" si="8"/>
        <v>0</v>
      </c>
      <c r="P27" s="180">
        <v>0</v>
      </c>
      <c r="Q27" s="182">
        <f>J27*11637.8</f>
        <v>23275.599999999999</v>
      </c>
      <c r="R27" s="183">
        <f t="shared" si="9"/>
        <v>32000</v>
      </c>
      <c r="S27" s="184">
        <v>0</v>
      </c>
      <c r="T27" s="185">
        <f t="shared" si="10"/>
        <v>0</v>
      </c>
      <c r="U27" s="181">
        <f t="shared" si="11"/>
        <v>23275.599999999999</v>
      </c>
    </row>
    <row r="28" spans="1:22" ht="21" customHeight="1" thickBot="1">
      <c r="A28" s="7"/>
      <c r="B28" s="160" t="s">
        <v>7</v>
      </c>
      <c r="C28" s="62" t="s">
        <v>7</v>
      </c>
      <c r="D28" s="4">
        <v>9</v>
      </c>
      <c r="E28" s="54" t="s">
        <v>12</v>
      </c>
      <c r="F28" s="164">
        <v>0</v>
      </c>
      <c r="G28" s="165">
        <v>1</v>
      </c>
      <c r="H28" s="59">
        <v>0</v>
      </c>
      <c r="I28" s="166">
        <v>0</v>
      </c>
      <c r="J28" s="166">
        <v>0</v>
      </c>
      <c r="K28" s="166">
        <v>0</v>
      </c>
      <c r="L28" s="172">
        <f>G28*G6</f>
        <v>69478.2</v>
      </c>
      <c r="M28" s="58">
        <f t="shared" si="7"/>
        <v>0</v>
      </c>
      <c r="N28" s="180">
        <v>0</v>
      </c>
      <c r="O28" s="181">
        <f t="shared" si="8"/>
        <v>0</v>
      </c>
      <c r="P28" s="180">
        <v>0</v>
      </c>
      <c r="Q28" s="182">
        <v>0</v>
      </c>
      <c r="R28" s="183">
        <f t="shared" si="9"/>
        <v>0</v>
      </c>
      <c r="S28" s="184">
        <v>0</v>
      </c>
      <c r="T28" s="185">
        <f t="shared" si="10"/>
        <v>0</v>
      </c>
      <c r="U28" s="499">
        <f>L28+L29</f>
        <v>139652.20000000001</v>
      </c>
    </row>
    <row r="29" spans="1:22" ht="21" customHeight="1" thickBot="1">
      <c r="A29" s="7"/>
      <c r="B29" s="161" t="s">
        <v>200</v>
      </c>
      <c r="C29" s="62"/>
      <c r="D29" s="4"/>
      <c r="E29" s="54"/>
      <c r="F29" s="164">
        <v>0</v>
      </c>
      <c r="G29" s="165">
        <v>1</v>
      </c>
      <c r="H29" s="59"/>
      <c r="I29" s="166">
        <v>0</v>
      </c>
      <c r="J29" s="166">
        <v>0</v>
      </c>
      <c r="K29" s="166">
        <v>0</v>
      </c>
      <c r="L29" s="172">
        <f>G29*G8</f>
        <v>70174</v>
      </c>
      <c r="M29" s="58"/>
      <c r="N29" s="180">
        <v>0</v>
      </c>
      <c r="O29" s="181">
        <v>0</v>
      </c>
      <c r="P29" s="180">
        <v>0</v>
      </c>
      <c r="Q29" s="182">
        <v>0</v>
      </c>
      <c r="R29" s="183">
        <v>0</v>
      </c>
      <c r="S29" s="184">
        <v>0</v>
      </c>
      <c r="T29" s="185">
        <v>0</v>
      </c>
      <c r="U29" s="500"/>
    </row>
    <row r="30" spans="1:22" ht="21" customHeight="1" thickBot="1">
      <c r="A30" s="7"/>
      <c r="B30" s="160" t="s">
        <v>19</v>
      </c>
      <c r="C30" s="62" t="s">
        <v>19</v>
      </c>
      <c r="D30" s="4">
        <v>10</v>
      </c>
      <c r="E30" s="54" t="s">
        <v>12</v>
      </c>
      <c r="F30" s="164">
        <v>0</v>
      </c>
      <c r="G30" s="165">
        <v>1</v>
      </c>
      <c r="H30" s="57">
        <v>0</v>
      </c>
      <c r="I30" s="166">
        <v>0</v>
      </c>
      <c r="J30" s="166">
        <v>0</v>
      </c>
      <c r="K30" s="166">
        <v>0</v>
      </c>
      <c r="L30" s="172">
        <f>G30*G6</f>
        <v>69478.2</v>
      </c>
      <c r="M30" s="58">
        <f t="shared" si="7"/>
        <v>0</v>
      </c>
      <c r="N30" s="180">
        <v>0</v>
      </c>
      <c r="O30" s="181">
        <f t="shared" si="8"/>
        <v>0</v>
      </c>
      <c r="P30" s="180">
        <v>0</v>
      </c>
      <c r="Q30" s="182">
        <v>0</v>
      </c>
      <c r="R30" s="183">
        <f t="shared" si="9"/>
        <v>0</v>
      </c>
      <c r="S30" s="184">
        <v>0</v>
      </c>
      <c r="T30" s="185">
        <f t="shared" si="10"/>
        <v>0</v>
      </c>
      <c r="U30" s="181">
        <f>L30+N30+P30+Q30+S30</f>
        <v>69478.2</v>
      </c>
    </row>
    <row r="31" spans="1:22" ht="21" hidden="1" customHeight="1" thickBot="1">
      <c r="A31" s="7"/>
      <c r="B31" s="18" t="s">
        <v>129</v>
      </c>
      <c r="F31" s="28"/>
      <c r="H31" s="11"/>
      <c r="I31" s="11"/>
      <c r="J31" s="11"/>
      <c r="K31" s="11"/>
      <c r="L31" s="23"/>
      <c r="N31" s="23"/>
      <c r="O31" s="23"/>
      <c r="Q31" s="23"/>
      <c r="S31" s="23"/>
      <c r="U31" s="23"/>
    </row>
    <row r="32" spans="1:22" s="11" customFormat="1" ht="21" hidden="1" customHeight="1" thickBot="1">
      <c r="A32" s="443" t="s">
        <v>119</v>
      </c>
      <c r="B32" s="421" t="s">
        <v>137</v>
      </c>
      <c r="C32" s="421" t="s">
        <v>114</v>
      </c>
      <c r="D32" s="421" t="s">
        <v>0</v>
      </c>
      <c r="E32" s="421" t="s">
        <v>1</v>
      </c>
      <c r="F32" s="424" t="s">
        <v>154</v>
      </c>
      <c r="G32" s="424" t="s">
        <v>139</v>
      </c>
      <c r="H32" s="424" t="s">
        <v>138</v>
      </c>
      <c r="I32" s="424" t="s">
        <v>140</v>
      </c>
      <c r="J32" s="415" t="s">
        <v>145</v>
      </c>
      <c r="K32" s="415" t="s">
        <v>146</v>
      </c>
      <c r="L32" s="417" t="s">
        <v>148</v>
      </c>
      <c r="M32" s="417" t="s">
        <v>149</v>
      </c>
      <c r="N32" s="36"/>
      <c r="O32" s="417" t="s">
        <v>150</v>
      </c>
      <c r="P32" s="36"/>
      <c r="Q32" s="36"/>
      <c r="R32" s="413" t="s">
        <v>151</v>
      </c>
      <c r="S32" s="37"/>
      <c r="T32" s="413" t="s">
        <v>152</v>
      </c>
      <c r="U32" s="413" t="s">
        <v>153</v>
      </c>
    </row>
    <row r="33" spans="1:21" s="11" customFormat="1" ht="21" hidden="1" customHeight="1" thickBot="1">
      <c r="A33" s="444"/>
      <c r="B33" s="422"/>
      <c r="C33" s="423"/>
      <c r="D33" s="421"/>
      <c r="E33" s="421"/>
      <c r="F33" s="425"/>
      <c r="G33" s="425"/>
      <c r="H33" s="424"/>
      <c r="I33" s="425"/>
      <c r="J33" s="416"/>
      <c r="K33" s="416"/>
      <c r="L33" s="418"/>
      <c r="M33" s="417"/>
      <c r="N33" s="51"/>
      <c r="O33" s="418"/>
      <c r="P33" s="51"/>
      <c r="Q33" s="51"/>
      <c r="R33" s="414"/>
      <c r="S33" s="61"/>
      <c r="T33" s="414"/>
      <c r="U33" s="414"/>
    </row>
    <row r="34" spans="1:21" ht="21" customHeight="1" thickBot="1">
      <c r="A34" s="7"/>
      <c r="B34" s="160" t="s">
        <v>8</v>
      </c>
      <c r="C34" s="64" t="s">
        <v>8</v>
      </c>
      <c r="D34" s="2">
        <v>11</v>
      </c>
      <c r="E34" s="55" t="s">
        <v>12</v>
      </c>
      <c r="F34" s="164">
        <v>0</v>
      </c>
      <c r="G34" s="165">
        <v>1</v>
      </c>
      <c r="H34" s="57">
        <v>0</v>
      </c>
      <c r="I34" s="166">
        <v>0</v>
      </c>
      <c r="J34" s="166">
        <v>0</v>
      </c>
      <c r="K34" s="166">
        <v>0</v>
      </c>
      <c r="L34" s="172">
        <f>G34*G6</f>
        <v>69478.2</v>
      </c>
      <c r="M34" s="58">
        <f t="shared" ref="M34:M39" si="12">$H$3*H34</f>
        <v>0</v>
      </c>
      <c r="N34" s="180">
        <v>0</v>
      </c>
      <c r="O34" s="181">
        <f t="shared" ref="O34:O39" si="13">$I$3*I34</f>
        <v>0</v>
      </c>
      <c r="P34" s="180">
        <v>0</v>
      </c>
      <c r="Q34" s="182">
        <v>0</v>
      </c>
      <c r="R34" s="183">
        <f t="shared" ref="R34:R39" si="14">$J$3*J34</f>
        <v>0</v>
      </c>
      <c r="S34" s="184">
        <v>0</v>
      </c>
      <c r="T34" s="185">
        <f t="shared" ref="T34:T39" si="15">$K$3*K34</f>
        <v>0</v>
      </c>
      <c r="U34" s="181">
        <f t="shared" ref="U34:U39" si="16">L34+N34+P34+Q34+S34</f>
        <v>69478.2</v>
      </c>
    </row>
    <row r="35" spans="1:21" ht="21" customHeight="1" thickBot="1">
      <c r="A35" s="7"/>
      <c r="B35" s="160" t="s">
        <v>20</v>
      </c>
      <c r="C35" s="62" t="s">
        <v>20</v>
      </c>
      <c r="D35" s="4">
        <v>12</v>
      </c>
      <c r="E35" s="54" t="s">
        <v>12</v>
      </c>
      <c r="F35" s="167">
        <v>1</v>
      </c>
      <c r="G35" s="166">
        <v>0</v>
      </c>
      <c r="H35" s="57">
        <v>0</v>
      </c>
      <c r="I35" s="166">
        <v>0</v>
      </c>
      <c r="J35" s="166">
        <v>0</v>
      </c>
      <c r="K35" s="186">
        <v>1</v>
      </c>
      <c r="L35" s="172">
        <f t="shared" ref="L35:L39" si="17">$G$3*G35</f>
        <v>0</v>
      </c>
      <c r="M35" s="58">
        <f t="shared" si="12"/>
        <v>0</v>
      </c>
      <c r="N35" s="180">
        <v>0</v>
      </c>
      <c r="O35" s="181">
        <f t="shared" si="13"/>
        <v>0</v>
      </c>
      <c r="P35" s="180">
        <v>0</v>
      </c>
      <c r="Q35" s="182">
        <v>0</v>
      </c>
      <c r="R35" s="183">
        <f t="shared" si="14"/>
        <v>0</v>
      </c>
      <c r="S35" s="184">
        <f>K6</f>
        <v>8906.81</v>
      </c>
      <c r="T35" s="185">
        <f>$K$3*K35</f>
        <v>14250</v>
      </c>
      <c r="U35" s="181">
        <f t="shared" si="16"/>
        <v>8906.81</v>
      </c>
    </row>
    <row r="36" spans="1:21" ht="21" customHeight="1" thickBot="1">
      <c r="A36" s="7"/>
      <c r="B36" s="160" t="s">
        <v>21</v>
      </c>
      <c r="C36" s="62" t="s">
        <v>21</v>
      </c>
      <c r="D36" s="4">
        <v>13</v>
      </c>
      <c r="E36" s="54" t="s">
        <v>12</v>
      </c>
      <c r="F36" s="164">
        <v>0</v>
      </c>
      <c r="G36" s="166">
        <v>0</v>
      </c>
      <c r="H36" s="57">
        <v>0</v>
      </c>
      <c r="I36" s="166">
        <v>0</v>
      </c>
      <c r="J36" s="123">
        <v>1</v>
      </c>
      <c r="K36" s="186">
        <v>2</v>
      </c>
      <c r="L36" s="172">
        <f t="shared" si="17"/>
        <v>0</v>
      </c>
      <c r="M36" s="58">
        <f t="shared" si="12"/>
        <v>0</v>
      </c>
      <c r="N36" s="180">
        <v>0</v>
      </c>
      <c r="O36" s="181">
        <f t="shared" si="13"/>
        <v>0</v>
      </c>
      <c r="P36" s="180">
        <v>0</v>
      </c>
      <c r="Q36" s="182">
        <f>J6</f>
        <v>11637.78</v>
      </c>
      <c r="R36" s="183">
        <f t="shared" si="14"/>
        <v>16000</v>
      </c>
      <c r="S36" s="184">
        <f>K36*K6</f>
        <v>17813.62</v>
      </c>
      <c r="T36" s="185">
        <f t="shared" si="15"/>
        <v>28500</v>
      </c>
      <c r="U36" s="181">
        <f t="shared" si="16"/>
        <v>29451.4</v>
      </c>
    </row>
    <row r="37" spans="1:21" ht="21" customHeight="1" thickBot="1">
      <c r="A37" s="6"/>
      <c r="B37" s="187" t="s">
        <v>22</v>
      </c>
      <c r="C37" s="65" t="s">
        <v>22</v>
      </c>
      <c r="D37" s="2">
        <v>14</v>
      </c>
      <c r="E37" s="54" t="s">
        <v>12</v>
      </c>
      <c r="F37" s="167">
        <v>1</v>
      </c>
      <c r="G37" s="166">
        <v>0</v>
      </c>
      <c r="H37" s="57">
        <v>0</v>
      </c>
      <c r="I37" s="142">
        <v>1</v>
      </c>
      <c r="J37" s="166">
        <v>0</v>
      </c>
      <c r="K37" s="166">
        <v>0</v>
      </c>
      <c r="L37" s="172">
        <f t="shared" si="17"/>
        <v>0</v>
      </c>
      <c r="M37" s="58">
        <f t="shared" si="12"/>
        <v>0</v>
      </c>
      <c r="N37" s="180">
        <v>8978.2000000000007</v>
      </c>
      <c r="O37" s="181">
        <f t="shared" si="13"/>
        <v>12200</v>
      </c>
      <c r="P37" s="180">
        <v>2200</v>
      </c>
      <c r="Q37" s="182">
        <v>0</v>
      </c>
      <c r="R37" s="183">
        <f t="shared" si="14"/>
        <v>0</v>
      </c>
      <c r="S37" s="184">
        <v>0</v>
      </c>
      <c r="T37" s="185">
        <f t="shared" si="15"/>
        <v>0</v>
      </c>
      <c r="U37" s="181">
        <f t="shared" si="16"/>
        <v>11178.2</v>
      </c>
    </row>
    <row r="38" spans="1:21" ht="21" customHeight="1" thickBot="1">
      <c r="A38" s="6" t="s">
        <v>6</v>
      </c>
      <c r="B38" s="160" t="s">
        <v>11</v>
      </c>
      <c r="C38" s="62" t="s">
        <v>11</v>
      </c>
      <c r="D38" s="4">
        <v>15</v>
      </c>
      <c r="E38" s="54" t="s">
        <v>12</v>
      </c>
      <c r="F38" s="164">
        <v>0</v>
      </c>
      <c r="G38" s="166">
        <v>0</v>
      </c>
      <c r="H38" s="57">
        <v>0</v>
      </c>
      <c r="I38" s="142">
        <v>1</v>
      </c>
      <c r="J38" s="166">
        <v>0</v>
      </c>
      <c r="K38" s="186">
        <v>2</v>
      </c>
      <c r="L38" s="172">
        <f t="shared" si="17"/>
        <v>0</v>
      </c>
      <c r="M38" s="58">
        <f t="shared" si="12"/>
        <v>0</v>
      </c>
      <c r="N38" s="180">
        <v>8978.2000000000007</v>
      </c>
      <c r="O38" s="181">
        <f t="shared" si="13"/>
        <v>12200</v>
      </c>
      <c r="P38" s="180">
        <v>2200</v>
      </c>
      <c r="Q38" s="182">
        <v>0</v>
      </c>
      <c r="R38" s="183">
        <f t="shared" si="14"/>
        <v>0</v>
      </c>
      <c r="S38" s="184">
        <f>K38*K6</f>
        <v>17813.62</v>
      </c>
      <c r="T38" s="185">
        <f t="shared" si="15"/>
        <v>28500</v>
      </c>
      <c r="U38" s="181">
        <f t="shared" si="16"/>
        <v>28991.82</v>
      </c>
    </row>
    <row r="39" spans="1:21" ht="21" customHeight="1" thickBot="1">
      <c r="A39" s="6" t="s">
        <v>10</v>
      </c>
      <c r="B39" s="188" t="s">
        <v>23</v>
      </c>
      <c r="C39" s="62" t="s">
        <v>23</v>
      </c>
      <c r="D39" s="4">
        <v>16</v>
      </c>
      <c r="E39" s="54" t="s">
        <v>12</v>
      </c>
      <c r="F39" s="167">
        <v>1</v>
      </c>
      <c r="G39" s="166">
        <v>0</v>
      </c>
      <c r="H39" s="57">
        <v>0</v>
      </c>
      <c r="I39" s="142">
        <v>1</v>
      </c>
      <c r="J39" s="166">
        <v>0</v>
      </c>
      <c r="K39" s="166">
        <v>0</v>
      </c>
      <c r="L39" s="172">
        <f t="shared" si="17"/>
        <v>0</v>
      </c>
      <c r="M39" s="58">
        <f t="shared" si="12"/>
        <v>0</v>
      </c>
      <c r="N39" s="180">
        <v>8978.2000000000007</v>
      </c>
      <c r="O39" s="181">
        <f t="shared" si="13"/>
        <v>12200</v>
      </c>
      <c r="P39" s="180">
        <v>2200</v>
      </c>
      <c r="Q39" s="182">
        <v>0</v>
      </c>
      <c r="R39" s="183">
        <f t="shared" si="14"/>
        <v>0</v>
      </c>
      <c r="S39" s="184">
        <v>0</v>
      </c>
      <c r="T39" s="185">
        <f t="shared" si="15"/>
        <v>0</v>
      </c>
      <c r="U39" s="181">
        <f t="shared" si="16"/>
        <v>11178.2</v>
      </c>
    </row>
    <row r="40" spans="1:21" ht="21" hidden="1" customHeight="1" thickBot="1">
      <c r="A40" s="7"/>
      <c r="B40" s="18" t="s">
        <v>129</v>
      </c>
      <c r="F40" s="28"/>
      <c r="H40" s="11"/>
      <c r="I40" s="11"/>
      <c r="J40" s="11"/>
      <c r="K40" s="11"/>
      <c r="L40" s="23"/>
      <c r="N40" s="23"/>
      <c r="O40" s="23"/>
      <c r="Q40" s="23"/>
      <c r="S40" s="23"/>
      <c r="U40" s="23"/>
    </row>
    <row r="41" spans="1:21" s="11" customFormat="1" ht="21" hidden="1" customHeight="1" thickBot="1">
      <c r="A41" s="443" t="s">
        <v>119</v>
      </c>
      <c r="B41" s="421" t="s">
        <v>137</v>
      </c>
      <c r="C41" s="421" t="s">
        <v>114</v>
      </c>
      <c r="D41" s="421" t="s">
        <v>0</v>
      </c>
      <c r="E41" s="421" t="s">
        <v>1</v>
      </c>
      <c r="F41" s="424" t="s">
        <v>154</v>
      </c>
      <c r="G41" s="424" t="s">
        <v>139</v>
      </c>
      <c r="H41" s="424" t="s">
        <v>138</v>
      </c>
      <c r="I41" s="424" t="s">
        <v>140</v>
      </c>
      <c r="J41" s="415" t="s">
        <v>145</v>
      </c>
      <c r="K41" s="415" t="s">
        <v>146</v>
      </c>
      <c r="L41" s="417" t="s">
        <v>148</v>
      </c>
      <c r="M41" s="417" t="s">
        <v>149</v>
      </c>
      <c r="N41" s="36"/>
      <c r="O41" s="417" t="s">
        <v>150</v>
      </c>
      <c r="P41" s="36"/>
      <c r="Q41" s="36"/>
      <c r="R41" s="413" t="s">
        <v>151</v>
      </c>
      <c r="S41" s="37"/>
      <c r="T41" s="413" t="s">
        <v>152</v>
      </c>
      <c r="U41" s="413" t="s">
        <v>153</v>
      </c>
    </row>
    <row r="42" spans="1:21" s="11" customFormat="1" ht="21" hidden="1" customHeight="1" thickBot="1">
      <c r="A42" s="444"/>
      <c r="B42" s="422"/>
      <c r="C42" s="423"/>
      <c r="D42" s="421"/>
      <c r="E42" s="421"/>
      <c r="F42" s="425"/>
      <c r="G42" s="425"/>
      <c r="H42" s="424"/>
      <c r="I42" s="425"/>
      <c r="J42" s="416"/>
      <c r="K42" s="416"/>
      <c r="L42" s="418"/>
      <c r="M42" s="417"/>
      <c r="N42" s="51"/>
      <c r="O42" s="418"/>
      <c r="P42" s="51"/>
      <c r="Q42" s="51"/>
      <c r="R42" s="414"/>
      <c r="S42" s="61"/>
      <c r="T42" s="414"/>
      <c r="U42" s="414"/>
    </row>
    <row r="43" spans="1:21" ht="21" customHeight="1" thickBot="1">
      <c r="A43" s="7"/>
      <c r="B43" s="189" t="s">
        <v>24</v>
      </c>
      <c r="C43" s="63" t="s">
        <v>24</v>
      </c>
      <c r="D43" s="14">
        <v>17</v>
      </c>
      <c r="E43" s="53" t="s">
        <v>12</v>
      </c>
      <c r="F43" s="167">
        <v>1</v>
      </c>
      <c r="G43" s="166">
        <v>0</v>
      </c>
      <c r="H43" s="57">
        <v>0</v>
      </c>
      <c r="I43" s="166">
        <v>0</v>
      </c>
      <c r="J43" s="123">
        <v>1</v>
      </c>
      <c r="K43" s="166">
        <v>0</v>
      </c>
      <c r="L43" s="172">
        <f>$G$3*G43</f>
        <v>0</v>
      </c>
      <c r="M43" s="58">
        <f>$H$3*H43</f>
        <v>0</v>
      </c>
      <c r="N43" s="180">
        <v>0</v>
      </c>
      <c r="O43" s="181">
        <f>$I$3*I43</f>
        <v>0</v>
      </c>
      <c r="P43" s="180">
        <v>0</v>
      </c>
      <c r="Q43" s="182">
        <f>J6</f>
        <v>11637.78</v>
      </c>
      <c r="R43" s="183">
        <f>$J$3*J43</f>
        <v>16000</v>
      </c>
      <c r="S43" s="184">
        <v>0</v>
      </c>
      <c r="T43" s="185">
        <f>$K$3*K43</f>
        <v>0</v>
      </c>
      <c r="U43" s="181">
        <f t="shared" ref="U43" si="18">L43+N43+P43+Q43+S43</f>
        <v>11637.78</v>
      </c>
    </row>
    <row r="44" spans="1:21" ht="21" hidden="1" customHeight="1" thickBot="1">
      <c r="A44" s="7"/>
      <c r="B44" s="18" t="s">
        <v>130</v>
      </c>
      <c r="F44" s="28"/>
      <c r="H44" s="11"/>
      <c r="I44" s="11"/>
      <c r="J44" s="11"/>
      <c r="K44" s="11"/>
      <c r="L44" s="23"/>
      <c r="N44" s="23"/>
      <c r="O44" s="23"/>
      <c r="Q44" s="23"/>
      <c r="S44" s="23"/>
      <c r="U44" s="23"/>
    </row>
    <row r="45" spans="1:21" s="11" customFormat="1" ht="21" hidden="1" customHeight="1" thickBot="1">
      <c r="A45" s="443" t="s">
        <v>119</v>
      </c>
      <c r="B45" s="421" t="s">
        <v>137</v>
      </c>
      <c r="C45" s="421" t="s">
        <v>114</v>
      </c>
      <c r="D45" s="421" t="s">
        <v>0</v>
      </c>
      <c r="E45" s="421" t="s">
        <v>1</v>
      </c>
      <c r="F45" s="424" t="s">
        <v>154</v>
      </c>
      <c r="G45" s="424" t="s">
        <v>139</v>
      </c>
      <c r="H45" s="424" t="s">
        <v>138</v>
      </c>
      <c r="I45" s="424" t="s">
        <v>140</v>
      </c>
      <c r="J45" s="415" t="s">
        <v>145</v>
      </c>
      <c r="K45" s="415" t="s">
        <v>146</v>
      </c>
      <c r="L45" s="417" t="s">
        <v>148</v>
      </c>
      <c r="M45" s="417" t="s">
        <v>149</v>
      </c>
      <c r="N45" s="36"/>
      <c r="O45" s="417" t="s">
        <v>150</v>
      </c>
      <c r="P45" s="36"/>
      <c r="Q45" s="36"/>
      <c r="R45" s="413" t="s">
        <v>151</v>
      </c>
      <c r="S45" s="37"/>
      <c r="T45" s="413" t="s">
        <v>152</v>
      </c>
      <c r="U45" s="413" t="s">
        <v>153</v>
      </c>
    </row>
    <row r="46" spans="1:21" s="11" customFormat="1" ht="21" hidden="1" customHeight="1" thickBot="1">
      <c r="A46" s="444"/>
      <c r="B46" s="422"/>
      <c r="C46" s="423"/>
      <c r="D46" s="421"/>
      <c r="E46" s="421"/>
      <c r="F46" s="425"/>
      <c r="G46" s="425"/>
      <c r="H46" s="424"/>
      <c r="I46" s="425"/>
      <c r="J46" s="416"/>
      <c r="K46" s="416"/>
      <c r="L46" s="418"/>
      <c r="M46" s="417"/>
      <c r="N46" s="51"/>
      <c r="O46" s="418"/>
      <c r="P46" s="51"/>
      <c r="Q46" s="51"/>
      <c r="R46" s="414"/>
      <c r="S46" s="61"/>
      <c r="T46" s="414"/>
      <c r="U46" s="414"/>
    </row>
    <row r="47" spans="1:21" s="11" customFormat="1" ht="15" customHeight="1" thickBot="1">
      <c r="A47" s="87"/>
      <c r="B47" s="190" t="s">
        <v>172</v>
      </c>
      <c r="C47" s="88"/>
      <c r="D47" s="82"/>
      <c r="E47" s="82"/>
      <c r="F47" s="400"/>
      <c r="G47" s="401"/>
      <c r="H47" s="460"/>
      <c r="I47" s="400"/>
      <c r="J47" s="403"/>
      <c r="K47" s="403"/>
      <c r="L47" s="401"/>
      <c r="M47" s="460"/>
      <c r="N47" s="400"/>
      <c r="O47" s="403"/>
      <c r="P47" s="403"/>
      <c r="Q47" s="403"/>
      <c r="R47" s="403"/>
      <c r="S47" s="403"/>
      <c r="T47" s="403"/>
      <c r="U47" s="401"/>
    </row>
    <row r="48" spans="1:21" ht="21" customHeight="1" thickBot="1">
      <c r="A48" s="7"/>
      <c r="B48" s="158" t="s">
        <v>180</v>
      </c>
      <c r="C48" s="64" t="s">
        <v>27</v>
      </c>
      <c r="D48" s="2">
        <v>3</v>
      </c>
      <c r="E48" s="55" t="s">
        <v>4</v>
      </c>
      <c r="F48" s="193">
        <v>0</v>
      </c>
      <c r="G48" s="194">
        <v>0</v>
      </c>
      <c r="H48" s="57">
        <v>0</v>
      </c>
      <c r="I48" s="196">
        <v>1</v>
      </c>
      <c r="J48" s="194">
        <v>0</v>
      </c>
      <c r="K48" s="193">
        <v>0</v>
      </c>
      <c r="L48" s="197">
        <f t="shared" ref="L48:L54" si="19">$G$3*G48</f>
        <v>0</v>
      </c>
      <c r="M48" s="58">
        <f t="shared" ref="M48:M54" si="20">$H$3*H48</f>
        <v>0</v>
      </c>
      <c r="N48" s="180">
        <v>8978.2000000000007</v>
      </c>
      <c r="O48" s="179">
        <f t="shared" ref="O48:O54" si="21">$I$3*I48</f>
        <v>12200</v>
      </c>
      <c r="P48" s="198">
        <v>2200</v>
      </c>
      <c r="Q48" s="199">
        <v>0</v>
      </c>
      <c r="R48" s="200">
        <f t="shared" ref="R48:R54" si="22">$J$3*J48</f>
        <v>0</v>
      </c>
      <c r="S48" s="201">
        <v>0</v>
      </c>
      <c r="T48" s="202">
        <f t="shared" ref="T48:T54" si="23">$K$3*K48</f>
        <v>0</v>
      </c>
      <c r="U48" s="179">
        <f>L48+N48+P48+Q48+S48</f>
        <v>11178.2</v>
      </c>
    </row>
    <row r="49" spans="1:22" ht="21" customHeight="1" thickBot="1">
      <c r="A49" s="7"/>
      <c r="B49" s="191" t="s">
        <v>181</v>
      </c>
      <c r="C49" s="62" t="s">
        <v>26</v>
      </c>
      <c r="D49" s="4">
        <v>4</v>
      </c>
      <c r="E49" s="54" t="s">
        <v>4</v>
      </c>
      <c r="F49" s="164">
        <v>0</v>
      </c>
      <c r="G49" s="165">
        <v>1</v>
      </c>
      <c r="H49" s="57">
        <v>0</v>
      </c>
      <c r="I49" s="166">
        <v>0</v>
      </c>
      <c r="J49" s="166">
        <v>0</v>
      </c>
      <c r="K49" s="166">
        <v>0</v>
      </c>
      <c r="L49" s="172">
        <f>G49*G6</f>
        <v>69478.2</v>
      </c>
      <c r="M49" s="58">
        <f t="shared" si="20"/>
        <v>0</v>
      </c>
      <c r="N49" s="180">
        <v>0</v>
      </c>
      <c r="O49" s="181">
        <f t="shared" si="21"/>
        <v>0</v>
      </c>
      <c r="P49" s="180">
        <v>0</v>
      </c>
      <c r="Q49" s="182">
        <v>0</v>
      </c>
      <c r="R49" s="183">
        <f t="shared" si="22"/>
        <v>0</v>
      </c>
      <c r="S49" s="184">
        <v>0</v>
      </c>
      <c r="T49" s="185">
        <f t="shared" si="23"/>
        <v>0</v>
      </c>
      <c r="U49" s="499">
        <f>L49+L50</f>
        <v>139652.20000000001</v>
      </c>
    </row>
    <row r="50" spans="1:22" ht="21" customHeight="1" thickBot="1">
      <c r="A50" s="7"/>
      <c r="B50" s="192" t="s">
        <v>201</v>
      </c>
      <c r="C50" s="62"/>
      <c r="D50" s="4"/>
      <c r="E50" s="54"/>
      <c r="F50" s="164">
        <v>0</v>
      </c>
      <c r="G50" s="165">
        <v>1</v>
      </c>
      <c r="H50" s="57"/>
      <c r="I50" s="166">
        <v>0</v>
      </c>
      <c r="J50" s="166">
        <v>0</v>
      </c>
      <c r="K50" s="166">
        <v>0</v>
      </c>
      <c r="L50" s="172">
        <f>G50*G8</f>
        <v>70174</v>
      </c>
      <c r="M50" s="58"/>
      <c r="N50" s="180">
        <v>0</v>
      </c>
      <c r="O50" s="181">
        <v>0</v>
      </c>
      <c r="P50" s="180">
        <v>0</v>
      </c>
      <c r="Q50" s="182">
        <v>0</v>
      </c>
      <c r="R50" s="183">
        <v>0</v>
      </c>
      <c r="S50" s="184">
        <v>0</v>
      </c>
      <c r="T50" s="185">
        <v>0</v>
      </c>
      <c r="U50" s="500"/>
    </row>
    <row r="51" spans="1:22" ht="21" customHeight="1" thickBot="1">
      <c r="A51" s="7"/>
      <c r="B51" s="160" t="s">
        <v>30</v>
      </c>
      <c r="C51" s="62" t="s">
        <v>30</v>
      </c>
      <c r="D51" s="4">
        <v>18</v>
      </c>
      <c r="E51" s="54" t="s">
        <v>12</v>
      </c>
      <c r="F51" s="164">
        <v>0</v>
      </c>
      <c r="G51" s="165">
        <v>1</v>
      </c>
      <c r="H51" s="57">
        <v>0</v>
      </c>
      <c r="I51" s="166">
        <v>0</v>
      </c>
      <c r="J51" s="166">
        <v>0</v>
      </c>
      <c r="K51" s="186">
        <v>1</v>
      </c>
      <c r="L51" s="172">
        <f>G51*G6</f>
        <v>69478.2</v>
      </c>
      <c r="M51" s="58">
        <f t="shared" si="20"/>
        <v>0</v>
      </c>
      <c r="N51" s="180">
        <v>0</v>
      </c>
      <c r="O51" s="181">
        <f t="shared" si="21"/>
        <v>0</v>
      </c>
      <c r="P51" s="180">
        <v>0</v>
      </c>
      <c r="Q51" s="182">
        <v>0</v>
      </c>
      <c r="R51" s="183">
        <f t="shared" si="22"/>
        <v>0</v>
      </c>
      <c r="S51" s="184">
        <f>K6</f>
        <v>8906.81</v>
      </c>
      <c r="T51" s="185">
        <f t="shared" si="23"/>
        <v>14250</v>
      </c>
      <c r="U51" s="181">
        <f>L51+N51+P51+Q51+S51</f>
        <v>78385.009999999995</v>
      </c>
    </row>
    <row r="52" spans="1:22" ht="21" customHeight="1" thickBot="1">
      <c r="A52" s="5" t="s">
        <v>41</v>
      </c>
      <c r="B52" s="160" t="s">
        <v>28</v>
      </c>
      <c r="C52" s="62" t="s">
        <v>28</v>
      </c>
      <c r="D52" s="4">
        <v>19</v>
      </c>
      <c r="E52" s="54" t="s">
        <v>12</v>
      </c>
      <c r="F52" s="195">
        <v>1</v>
      </c>
      <c r="G52" s="166">
        <v>0</v>
      </c>
      <c r="H52" s="57">
        <v>0</v>
      </c>
      <c r="I52" s="142">
        <v>1</v>
      </c>
      <c r="J52" s="166">
        <v>0</v>
      </c>
      <c r="K52" s="166">
        <v>0</v>
      </c>
      <c r="L52" s="172">
        <f t="shared" si="19"/>
        <v>0</v>
      </c>
      <c r="M52" s="58">
        <f t="shared" si="20"/>
        <v>0</v>
      </c>
      <c r="N52" s="180">
        <v>8978.2000000000007</v>
      </c>
      <c r="O52" s="181">
        <f t="shared" si="21"/>
        <v>12200</v>
      </c>
      <c r="P52" s="180">
        <v>2200</v>
      </c>
      <c r="Q52" s="182">
        <v>0</v>
      </c>
      <c r="R52" s="183">
        <f t="shared" si="22"/>
        <v>0</v>
      </c>
      <c r="S52" s="184">
        <v>0</v>
      </c>
      <c r="T52" s="185">
        <f t="shared" si="23"/>
        <v>0</v>
      </c>
      <c r="U52" s="181">
        <f t="shared" ref="U52:U54" si="24">L52+N52+P52+Q52+S52</f>
        <v>11178.2</v>
      </c>
    </row>
    <row r="53" spans="1:22" ht="21" customHeight="1" thickBot="1">
      <c r="A53" s="6" t="s">
        <v>123</v>
      </c>
      <c r="B53" s="160" t="s">
        <v>31</v>
      </c>
      <c r="C53" s="62" t="s">
        <v>31</v>
      </c>
      <c r="D53" s="4">
        <v>20</v>
      </c>
      <c r="E53" s="54" t="s">
        <v>12</v>
      </c>
      <c r="F53" s="164">
        <v>0</v>
      </c>
      <c r="G53" s="166">
        <v>0</v>
      </c>
      <c r="H53" s="57">
        <v>0</v>
      </c>
      <c r="I53" s="142">
        <v>1</v>
      </c>
      <c r="J53" s="166">
        <v>0</v>
      </c>
      <c r="K53" s="166">
        <v>0</v>
      </c>
      <c r="L53" s="172">
        <f t="shared" si="19"/>
        <v>0</v>
      </c>
      <c r="M53" s="58">
        <f t="shared" si="20"/>
        <v>0</v>
      </c>
      <c r="N53" s="180">
        <v>8978.2000000000007</v>
      </c>
      <c r="O53" s="181">
        <f t="shared" si="21"/>
        <v>12200</v>
      </c>
      <c r="P53" s="180">
        <v>2200</v>
      </c>
      <c r="Q53" s="182">
        <v>0</v>
      </c>
      <c r="R53" s="183">
        <f t="shared" si="22"/>
        <v>0</v>
      </c>
      <c r="S53" s="184">
        <v>0</v>
      </c>
      <c r="T53" s="185">
        <f t="shared" si="23"/>
        <v>0</v>
      </c>
      <c r="U53" s="181">
        <f t="shared" si="24"/>
        <v>11178.2</v>
      </c>
    </row>
    <row r="54" spans="1:22" ht="21" customHeight="1" thickBot="1">
      <c r="A54" s="7"/>
      <c r="B54" s="160" t="s">
        <v>32</v>
      </c>
      <c r="C54" s="62" t="s">
        <v>32</v>
      </c>
      <c r="D54" s="4">
        <v>21</v>
      </c>
      <c r="E54" s="54" t="s">
        <v>12</v>
      </c>
      <c r="F54" s="167">
        <v>1</v>
      </c>
      <c r="G54" s="166">
        <v>0</v>
      </c>
      <c r="H54" s="57">
        <v>0</v>
      </c>
      <c r="I54" s="142">
        <v>1</v>
      </c>
      <c r="J54" s="166">
        <v>0</v>
      </c>
      <c r="K54" s="186">
        <v>1</v>
      </c>
      <c r="L54" s="172">
        <f t="shared" si="19"/>
        <v>0</v>
      </c>
      <c r="M54" s="58">
        <f t="shared" si="20"/>
        <v>0</v>
      </c>
      <c r="N54" s="180">
        <v>8978.2000000000007</v>
      </c>
      <c r="O54" s="181">
        <f t="shared" si="21"/>
        <v>12200</v>
      </c>
      <c r="P54" s="180">
        <v>2200</v>
      </c>
      <c r="Q54" s="182">
        <v>0</v>
      </c>
      <c r="R54" s="183">
        <f t="shared" si="22"/>
        <v>0</v>
      </c>
      <c r="S54" s="184">
        <f>K8</f>
        <v>9753.81</v>
      </c>
      <c r="T54" s="185">
        <f t="shared" si="23"/>
        <v>14250</v>
      </c>
      <c r="U54" s="181">
        <f t="shared" si="24"/>
        <v>20932.010000000002</v>
      </c>
    </row>
    <row r="55" spans="1:22" ht="21" hidden="1" customHeight="1" thickBot="1">
      <c r="A55" s="7"/>
      <c r="B55" s="18" t="s">
        <v>130</v>
      </c>
      <c r="F55" s="28"/>
      <c r="H55" s="11"/>
      <c r="I55" s="11"/>
      <c r="J55" s="11"/>
      <c r="K55" s="11"/>
      <c r="L55" s="23"/>
      <c r="N55" s="23"/>
      <c r="O55" s="23"/>
      <c r="Q55" s="23"/>
      <c r="S55" s="23"/>
      <c r="U55" s="23"/>
    </row>
    <row r="56" spans="1:22" s="11" customFormat="1" ht="21" hidden="1" customHeight="1" thickBot="1">
      <c r="A56" s="443" t="s">
        <v>119</v>
      </c>
      <c r="B56" s="421" t="s">
        <v>137</v>
      </c>
      <c r="C56" s="421" t="s">
        <v>114</v>
      </c>
      <c r="D56" s="421" t="s">
        <v>0</v>
      </c>
      <c r="E56" s="421" t="s">
        <v>1</v>
      </c>
      <c r="F56" s="424" t="s">
        <v>154</v>
      </c>
      <c r="G56" s="424" t="s">
        <v>139</v>
      </c>
      <c r="H56" s="424" t="s">
        <v>138</v>
      </c>
      <c r="I56" s="424" t="s">
        <v>140</v>
      </c>
      <c r="J56" s="415" t="s">
        <v>145</v>
      </c>
      <c r="K56" s="415" t="s">
        <v>146</v>
      </c>
      <c r="L56" s="417" t="s">
        <v>148</v>
      </c>
      <c r="M56" s="417" t="s">
        <v>149</v>
      </c>
      <c r="N56" s="36"/>
      <c r="O56" s="417" t="s">
        <v>150</v>
      </c>
      <c r="P56" s="36"/>
      <c r="Q56" s="36"/>
      <c r="R56" s="413" t="s">
        <v>151</v>
      </c>
      <c r="S56" s="37"/>
      <c r="T56" s="413" t="s">
        <v>152</v>
      </c>
      <c r="U56" s="413" t="s">
        <v>153</v>
      </c>
    </row>
    <row r="57" spans="1:22" s="11" customFormat="1" ht="21" hidden="1" customHeight="1" thickBot="1">
      <c r="A57" s="444"/>
      <c r="B57" s="422"/>
      <c r="C57" s="423"/>
      <c r="D57" s="421"/>
      <c r="E57" s="421"/>
      <c r="F57" s="425"/>
      <c r="G57" s="425"/>
      <c r="H57" s="424"/>
      <c r="I57" s="425"/>
      <c r="J57" s="416"/>
      <c r="K57" s="416"/>
      <c r="L57" s="418"/>
      <c r="M57" s="417"/>
      <c r="N57" s="51"/>
      <c r="O57" s="418"/>
      <c r="P57" s="51"/>
      <c r="Q57" s="51"/>
      <c r="R57" s="414"/>
      <c r="S57" s="61"/>
      <c r="T57" s="414"/>
      <c r="U57" s="414"/>
    </row>
    <row r="58" spans="1:22" ht="21" customHeight="1" thickBot="1">
      <c r="A58" s="7"/>
      <c r="B58" s="160" t="s">
        <v>29</v>
      </c>
      <c r="C58" s="62" t="s">
        <v>29</v>
      </c>
      <c r="D58" s="4">
        <v>22</v>
      </c>
      <c r="E58" s="54" t="s">
        <v>12</v>
      </c>
      <c r="F58" s="164">
        <v>0</v>
      </c>
      <c r="G58" s="166">
        <v>0</v>
      </c>
      <c r="H58" s="57">
        <v>0</v>
      </c>
      <c r="I58" s="166">
        <v>0</v>
      </c>
      <c r="J58" s="123">
        <v>2</v>
      </c>
      <c r="K58" s="186">
        <v>2</v>
      </c>
      <c r="L58" s="172">
        <f t="shared" ref="L58:L64" si="25">$G$3*G58</f>
        <v>0</v>
      </c>
      <c r="M58" s="58">
        <f t="shared" ref="M58:M64" si="26">$H$3*H58</f>
        <v>0</v>
      </c>
      <c r="N58" s="180">
        <v>0</v>
      </c>
      <c r="O58" s="181">
        <f t="shared" ref="O58:O64" si="27">$I$3*I58</f>
        <v>0</v>
      </c>
      <c r="P58" s="180">
        <v>0</v>
      </c>
      <c r="Q58" s="182">
        <f>J58*J6</f>
        <v>23275.56</v>
      </c>
      <c r="R58" s="183">
        <f t="shared" ref="R58:R64" si="28">$J$3*J58</f>
        <v>32000</v>
      </c>
      <c r="S58" s="184">
        <f>K58*K6</f>
        <v>17813.62</v>
      </c>
      <c r="T58" s="185">
        <f t="shared" ref="T58:T64" si="29">$K$3*K58</f>
        <v>28500</v>
      </c>
      <c r="U58" s="181">
        <f>L58+N58+P58+Q58+S58</f>
        <v>41089.18</v>
      </c>
    </row>
    <row r="59" spans="1:22" ht="21" customHeight="1" thickBot="1">
      <c r="A59" s="7"/>
      <c r="B59" s="203" t="s">
        <v>182</v>
      </c>
      <c r="C59" s="62" t="s">
        <v>25</v>
      </c>
      <c r="D59" s="4">
        <v>23</v>
      </c>
      <c r="E59" s="54" t="s">
        <v>12</v>
      </c>
      <c r="F59" s="164">
        <v>0</v>
      </c>
      <c r="G59" s="165">
        <v>1</v>
      </c>
      <c r="H59" s="57">
        <v>0</v>
      </c>
      <c r="I59" s="142">
        <v>1</v>
      </c>
      <c r="J59" s="166">
        <v>0</v>
      </c>
      <c r="K59" s="186">
        <v>2</v>
      </c>
      <c r="L59" s="172">
        <f>G59*G6</f>
        <v>69478.2</v>
      </c>
      <c r="M59" s="58">
        <f t="shared" si="26"/>
        <v>0</v>
      </c>
      <c r="N59" s="180">
        <v>8978.2000000000007</v>
      </c>
      <c r="O59" s="181">
        <f t="shared" si="27"/>
        <v>12200</v>
      </c>
      <c r="P59" s="180">
        <v>2200</v>
      </c>
      <c r="Q59" s="182">
        <v>0</v>
      </c>
      <c r="R59" s="183">
        <f t="shared" si="28"/>
        <v>0</v>
      </c>
      <c r="S59" s="184">
        <f>K59*K6</f>
        <v>17813.62</v>
      </c>
      <c r="T59" s="185">
        <f t="shared" si="29"/>
        <v>28500</v>
      </c>
      <c r="U59" s="499">
        <f>L59+N59+P59+S59+L60</f>
        <v>168644.02</v>
      </c>
      <c r="V59" s="89"/>
    </row>
    <row r="60" spans="1:22" ht="21" customHeight="1" thickBot="1">
      <c r="A60" s="7"/>
      <c r="B60" s="204" t="s">
        <v>202</v>
      </c>
      <c r="C60" s="62"/>
      <c r="D60" s="4"/>
      <c r="E60" s="54"/>
      <c r="F60" s="164">
        <v>0</v>
      </c>
      <c r="G60" s="165">
        <v>1</v>
      </c>
      <c r="H60" s="57"/>
      <c r="I60" s="142">
        <v>0</v>
      </c>
      <c r="J60" s="166">
        <v>0</v>
      </c>
      <c r="K60" s="186">
        <v>0</v>
      </c>
      <c r="L60" s="172">
        <f>G60*G8</f>
        <v>70174</v>
      </c>
      <c r="M60" s="58"/>
      <c r="N60" s="180">
        <v>0</v>
      </c>
      <c r="O60" s="181">
        <f t="shared" si="27"/>
        <v>0</v>
      </c>
      <c r="P60" s="180">
        <v>0</v>
      </c>
      <c r="Q60" s="182">
        <v>0</v>
      </c>
      <c r="R60" s="183">
        <f t="shared" si="28"/>
        <v>0</v>
      </c>
      <c r="S60" s="184">
        <v>0</v>
      </c>
      <c r="T60" s="185">
        <f t="shared" si="29"/>
        <v>0</v>
      </c>
      <c r="U60" s="500"/>
      <c r="V60" s="89"/>
    </row>
    <row r="61" spans="1:22" ht="21" customHeight="1" thickBot="1">
      <c r="A61" s="7"/>
      <c r="B61" s="160" t="s">
        <v>33</v>
      </c>
      <c r="C61" s="62" t="s">
        <v>33</v>
      </c>
      <c r="D61" s="4">
        <v>24</v>
      </c>
      <c r="E61" s="54" t="s">
        <v>12</v>
      </c>
      <c r="F61" s="164">
        <v>0</v>
      </c>
      <c r="G61" s="166">
        <v>0</v>
      </c>
      <c r="H61" s="57">
        <v>0</v>
      </c>
      <c r="I61" s="142">
        <v>1</v>
      </c>
      <c r="J61" s="166">
        <v>0</v>
      </c>
      <c r="K61" s="186">
        <v>1</v>
      </c>
      <c r="L61" s="172">
        <f t="shared" si="25"/>
        <v>0</v>
      </c>
      <c r="M61" s="58">
        <f t="shared" si="26"/>
        <v>0</v>
      </c>
      <c r="N61" s="180">
        <v>8978.2000000000007</v>
      </c>
      <c r="O61" s="181">
        <f t="shared" si="27"/>
        <v>12200</v>
      </c>
      <c r="P61" s="180">
        <v>2200</v>
      </c>
      <c r="Q61" s="182">
        <v>0</v>
      </c>
      <c r="R61" s="183">
        <f t="shared" si="28"/>
        <v>0</v>
      </c>
      <c r="S61" s="184">
        <f>K6</f>
        <v>8906.81</v>
      </c>
      <c r="T61" s="185">
        <f t="shared" si="29"/>
        <v>14250</v>
      </c>
      <c r="U61" s="181">
        <f>L61+N61+P61+Q61+S61</f>
        <v>20085.010000000002</v>
      </c>
    </row>
    <row r="62" spans="1:22" ht="21" customHeight="1" thickBot="1">
      <c r="A62" s="7"/>
      <c r="B62" s="160" t="s">
        <v>34</v>
      </c>
      <c r="C62" s="62" t="s">
        <v>34</v>
      </c>
      <c r="D62" s="4">
        <v>25</v>
      </c>
      <c r="E62" s="54" t="s">
        <v>12</v>
      </c>
      <c r="F62" s="164">
        <v>0</v>
      </c>
      <c r="G62" s="166">
        <v>0</v>
      </c>
      <c r="H62" s="57">
        <v>0</v>
      </c>
      <c r="I62" s="142">
        <v>1</v>
      </c>
      <c r="J62" s="166">
        <v>0</v>
      </c>
      <c r="K62" s="186">
        <v>2</v>
      </c>
      <c r="L62" s="172">
        <f t="shared" si="25"/>
        <v>0</v>
      </c>
      <c r="M62" s="58">
        <f t="shared" si="26"/>
        <v>0</v>
      </c>
      <c r="N62" s="180">
        <v>8978.2000000000007</v>
      </c>
      <c r="O62" s="181">
        <f t="shared" si="27"/>
        <v>12200</v>
      </c>
      <c r="P62" s="180">
        <v>2200</v>
      </c>
      <c r="Q62" s="182">
        <v>0</v>
      </c>
      <c r="R62" s="183">
        <f t="shared" si="28"/>
        <v>0</v>
      </c>
      <c r="S62" s="184">
        <f>K62*K6</f>
        <v>17813.62</v>
      </c>
      <c r="T62" s="185">
        <f t="shared" si="29"/>
        <v>28500</v>
      </c>
      <c r="U62" s="181">
        <f t="shared" ref="U62:U64" si="30">L62+N62+P62+Q62+S62</f>
        <v>28991.82</v>
      </c>
    </row>
    <row r="63" spans="1:22" ht="21" customHeight="1" thickBot="1">
      <c r="A63" s="13"/>
      <c r="B63" s="160" t="s">
        <v>126</v>
      </c>
      <c r="C63" s="62" t="s">
        <v>127</v>
      </c>
      <c r="D63" s="4">
        <v>26</v>
      </c>
      <c r="E63" s="54" t="s">
        <v>12</v>
      </c>
      <c r="F63" s="164">
        <v>0</v>
      </c>
      <c r="G63" s="166">
        <v>0</v>
      </c>
      <c r="H63" s="57">
        <v>0</v>
      </c>
      <c r="I63" s="166">
        <v>0</v>
      </c>
      <c r="J63" s="166">
        <v>0</v>
      </c>
      <c r="K63" s="186">
        <v>2</v>
      </c>
      <c r="L63" s="172">
        <f t="shared" si="25"/>
        <v>0</v>
      </c>
      <c r="M63" s="58">
        <f t="shared" si="26"/>
        <v>0</v>
      </c>
      <c r="N63" s="180">
        <v>0</v>
      </c>
      <c r="O63" s="181">
        <f t="shared" si="27"/>
        <v>0</v>
      </c>
      <c r="P63" s="180">
        <v>0</v>
      </c>
      <c r="Q63" s="182">
        <v>0</v>
      </c>
      <c r="R63" s="183">
        <f t="shared" si="28"/>
        <v>0</v>
      </c>
      <c r="S63" s="184">
        <f>K63*K6</f>
        <v>17813.62</v>
      </c>
      <c r="T63" s="185">
        <f t="shared" si="29"/>
        <v>28500</v>
      </c>
      <c r="U63" s="181">
        <f t="shared" si="30"/>
        <v>17813.62</v>
      </c>
    </row>
    <row r="64" spans="1:22" ht="21" customHeight="1" thickBot="1">
      <c r="A64" s="13"/>
      <c r="B64" s="188" t="s">
        <v>141</v>
      </c>
      <c r="C64" s="62" t="s">
        <v>36</v>
      </c>
      <c r="D64" s="4">
        <v>27</v>
      </c>
      <c r="E64" s="54" t="s">
        <v>12</v>
      </c>
      <c r="F64" s="164">
        <v>0</v>
      </c>
      <c r="G64" s="166">
        <v>0</v>
      </c>
      <c r="H64" s="57">
        <v>0</v>
      </c>
      <c r="I64" s="166">
        <v>0</v>
      </c>
      <c r="J64" s="123">
        <v>1</v>
      </c>
      <c r="K64" s="186">
        <v>2</v>
      </c>
      <c r="L64" s="172">
        <f t="shared" si="25"/>
        <v>0</v>
      </c>
      <c r="M64" s="58">
        <f t="shared" si="26"/>
        <v>0</v>
      </c>
      <c r="N64" s="180">
        <v>0</v>
      </c>
      <c r="O64" s="181">
        <f t="shared" si="27"/>
        <v>0</v>
      </c>
      <c r="P64" s="180">
        <v>0</v>
      </c>
      <c r="Q64" s="182">
        <f>J6</f>
        <v>11637.78</v>
      </c>
      <c r="R64" s="183">
        <f t="shared" si="28"/>
        <v>16000</v>
      </c>
      <c r="S64" s="184">
        <f>K64*K6</f>
        <v>17813.62</v>
      </c>
      <c r="T64" s="185">
        <f t="shared" si="29"/>
        <v>28500</v>
      </c>
      <c r="U64" s="181">
        <f t="shared" si="30"/>
        <v>29451.4</v>
      </c>
    </row>
    <row r="65" spans="1:21" ht="21" hidden="1" customHeight="1" thickBot="1">
      <c r="A65" s="6"/>
      <c r="B65" s="18" t="s">
        <v>130</v>
      </c>
      <c r="F65" s="28"/>
      <c r="H65" s="11"/>
      <c r="I65" s="11"/>
      <c r="J65" s="11"/>
      <c r="K65" s="11"/>
      <c r="L65" s="23"/>
      <c r="N65" s="23"/>
      <c r="O65" s="23"/>
      <c r="Q65" s="23"/>
      <c r="S65" s="23"/>
      <c r="U65" s="23"/>
    </row>
    <row r="66" spans="1:21" s="11" customFormat="1" ht="21" hidden="1" customHeight="1" thickBot="1">
      <c r="A66" s="443" t="s">
        <v>119</v>
      </c>
      <c r="B66" s="421" t="s">
        <v>137</v>
      </c>
      <c r="C66" s="421" t="s">
        <v>114</v>
      </c>
      <c r="D66" s="421" t="s">
        <v>0</v>
      </c>
      <c r="E66" s="421" t="s">
        <v>1</v>
      </c>
      <c r="F66" s="424" t="s">
        <v>154</v>
      </c>
      <c r="G66" s="424" t="s">
        <v>139</v>
      </c>
      <c r="H66" s="424" t="s">
        <v>138</v>
      </c>
      <c r="I66" s="424" t="s">
        <v>140</v>
      </c>
      <c r="J66" s="415" t="s">
        <v>145</v>
      </c>
      <c r="K66" s="415" t="s">
        <v>146</v>
      </c>
      <c r="L66" s="417" t="s">
        <v>148</v>
      </c>
      <c r="M66" s="417" t="s">
        <v>149</v>
      </c>
      <c r="N66" s="36"/>
      <c r="O66" s="417" t="s">
        <v>150</v>
      </c>
      <c r="P66" s="36"/>
      <c r="Q66" s="36"/>
      <c r="R66" s="413" t="s">
        <v>151</v>
      </c>
      <c r="S66" s="37"/>
      <c r="T66" s="413" t="s">
        <v>152</v>
      </c>
      <c r="U66" s="413" t="s">
        <v>153</v>
      </c>
    </row>
    <row r="67" spans="1:21" s="11" customFormat="1" ht="21" hidden="1" customHeight="1" thickBot="1">
      <c r="A67" s="444"/>
      <c r="B67" s="422"/>
      <c r="C67" s="423"/>
      <c r="D67" s="421"/>
      <c r="E67" s="421"/>
      <c r="F67" s="425"/>
      <c r="G67" s="425"/>
      <c r="H67" s="424"/>
      <c r="I67" s="425"/>
      <c r="J67" s="416"/>
      <c r="K67" s="416"/>
      <c r="L67" s="418"/>
      <c r="M67" s="417"/>
      <c r="N67" s="51"/>
      <c r="O67" s="418"/>
      <c r="P67" s="51"/>
      <c r="Q67" s="51"/>
      <c r="R67" s="414"/>
      <c r="S67" s="61"/>
      <c r="T67" s="414"/>
      <c r="U67" s="414"/>
    </row>
    <row r="68" spans="1:21" ht="21" customHeight="1" thickBot="1">
      <c r="A68" s="6"/>
      <c r="B68" s="160" t="s">
        <v>37</v>
      </c>
      <c r="C68" s="62" t="s">
        <v>37</v>
      </c>
      <c r="D68" s="4">
        <v>28</v>
      </c>
      <c r="E68" s="54" t="s">
        <v>12</v>
      </c>
      <c r="F68" s="164">
        <v>0</v>
      </c>
      <c r="G68" s="166">
        <v>0</v>
      </c>
      <c r="H68" s="57">
        <v>0</v>
      </c>
      <c r="I68" s="166">
        <v>0</v>
      </c>
      <c r="J68" s="166">
        <v>0</v>
      </c>
      <c r="K68" s="186">
        <v>2</v>
      </c>
      <c r="L68" s="172">
        <f>$G$3*G68</f>
        <v>0</v>
      </c>
      <c r="M68" s="58">
        <f>$H$3*H68</f>
        <v>0</v>
      </c>
      <c r="N68" s="180">
        <v>0</v>
      </c>
      <c r="O68" s="181">
        <f>$I$3*I68</f>
        <v>0</v>
      </c>
      <c r="P68" s="180">
        <v>0</v>
      </c>
      <c r="Q68" s="182">
        <v>0</v>
      </c>
      <c r="R68" s="183">
        <f>$J$3*J68</f>
        <v>0</v>
      </c>
      <c r="S68" s="184">
        <f>K68*K6</f>
        <v>17813.62</v>
      </c>
      <c r="T68" s="185">
        <f>$K$3*K68</f>
        <v>28500</v>
      </c>
      <c r="U68" s="181">
        <f t="shared" ref="U68:U72" si="31">L68+N68+P68+Q68+S68</f>
        <v>17813.62</v>
      </c>
    </row>
    <row r="69" spans="1:21" ht="26.25" customHeight="1" thickBot="1">
      <c r="A69" s="6" t="s">
        <v>65</v>
      </c>
      <c r="B69" s="160" t="s">
        <v>38</v>
      </c>
      <c r="C69" s="62" t="s">
        <v>116</v>
      </c>
      <c r="D69" s="4">
        <v>29</v>
      </c>
      <c r="E69" s="54" t="s">
        <v>12</v>
      </c>
      <c r="F69" s="164">
        <v>0</v>
      </c>
      <c r="G69" s="166">
        <v>0</v>
      </c>
      <c r="H69" s="57">
        <v>0</v>
      </c>
      <c r="I69" s="142">
        <v>1</v>
      </c>
      <c r="J69" s="166">
        <v>0</v>
      </c>
      <c r="K69" s="164">
        <v>0</v>
      </c>
      <c r="L69" s="172">
        <f>$G$3*G69</f>
        <v>0</v>
      </c>
      <c r="M69" s="58">
        <f>$H$3*H69</f>
        <v>0</v>
      </c>
      <c r="N69" s="180">
        <v>8978.2000000000007</v>
      </c>
      <c r="O69" s="181">
        <f>$I$3*I69</f>
        <v>12200</v>
      </c>
      <c r="P69" s="180">
        <v>2200</v>
      </c>
      <c r="Q69" s="182">
        <v>0</v>
      </c>
      <c r="R69" s="183">
        <f>$J$3*J69</f>
        <v>0</v>
      </c>
      <c r="S69" s="184">
        <v>0</v>
      </c>
      <c r="T69" s="185">
        <f>$K$3*K69</f>
        <v>0</v>
      </c>
      <c r="U69" s="181">
        <f t="shared" si="31"/>
        <v>11178.2</v>
      </c>
    </row>
    <row r="70" spans="1:21" ht="21" customHeight="1" thickBot="1">
      <c r="A70" s="7"/>
      <c r="B70" s="160" t="s">
        <v>39</v>
      </c>
      <c r="C70" s="62" t="s">
        <v>39</v>
      </c>
      <c r="D70" s="4">
        <v>30</v>
      </c>
      <c r="E70" s="54" t="s">
        <v>12</v>
      </c>
      <c r="F70" s="164">
        <v>0</v>
      </c>
      <c r="G70" s="166">
        <v>0</v>
      </c>
      <c r="H70" s="57">
        <v>0</v>
      </c>
      <c r="I70" s="166">
        <v>0</v>
      </c>
      <c r="J70" s="166">
        <v>0</v>
      </c>
      <c r="K70" s="186">
        <v>2</v>
      </c>
      <c r="L70" s="172">
        <f>$G$3*G70</f>
        <v>0</v>
      </c>
      <c r="M70" s="58">
        <f>$H$3*H70</f>
        <v>0</v>
      </c>
      <c r="N70" s="180">
        <v>0</v>
      </c>
      <c r="O70" s="181">
        <f>$I$3*I70</f>
        <v>0</v>
      </c>
      <c r="P70" s="180">
        <v>0</v>
      </c>
      <c r="Q70" s="182">
        <v>0</v>
      </c>
      <c r="R70" s="183">
        <f>$J$3*J70</f>
        <v>0</v>
      </c>
      <c r="S70" s="184">
        <f>K70*K6</f>
        <v>17813.62</v>
      </c>
      <c r="T70" s="185">
        <f>$K$3*K70</f>
        <v>28500</v>
      </c>
      <c r="U70" s="181">
        <f t="shared" si="31"/>
        <v>17813.62</v>
      </c>
    </row>
    <row r="71" spans="1:21" ht="21" customHeight="1" thickBot="1">
      <c r="A71" s="7"/>
      <c r="B71" s="160" t="s">
        <v>40</v>
      </c>
      <c r="C71" s="62" t="s">
        <v>40</v>
      </c>
      <c r="D71" s="4">
        <v>31</v>
      </c>
      <c r="E71" s="54" t="s">
        <v>12</v>
      </c>
      <c r="F71" s="164">
        <v>0</v>
      </c>
      <c r="G71" s="166">
        <v>0</v>
      </c>
      <c r="H71" s="57">
        <v>0</v>
      </c>
      <c r="I71" s="166">
        <v>0</v>
      </c>
      <c r="J71" s="166">
        <v>0</v>
      </c>
      <c r="K71" s="186">
        <v>2</v>
      </c>
      <c r="L71" s="172">
        <f>$G$3*G71</f>
        <v>0</v>
      </c>
      <c r="M71" s="58">
        <f>$H$3*H71</f>
        <v>0</v>
      </c>
      <c r="N71" s="180">
        <v>0</v>
      </c>
      <c r="O71" s="181">
        <f>$I$3*I71</f>
        <v>0</v>
      </c>
      <c r="P71" s="180">
        <v>0</v>
      </c>
      <c r="Q71" s="182">
        <v>0</v>
      </c>
      <c r="R71" s="183">
        <f>$J$3*J71</f>
        <v>0</v>
      </c>
      <c r="S71" s="184">
        <f>K71*K6</f>
        <v>17813.62</v>
      </c>
      <c r="T71" s="185">
        <f>$K$3*K71</f>
        <v>28500</v>
      </c>
      <c r="U71" s="181">
        <f t="shared" si="31"/>
        <v>17813.62</v>
      </c>
    </row>
    <row r="72" spans="1:21" ht="21" customHeight="1" thickBot="1">
      <c r="B72" s="189" t="s">
        <v>35</v>
      </c>
      <c r="C72" s="62" t="s">
        <v>35</v>
      </c>
      <c r="D72" s="4">
        <v>32</v>
      </c>
      <c r="E72" s="54" t="s">
        <v>12</v>
      </c>
      <c r="F72" s="164">
        <v>0</v>
      </c>
      <c r="G72" s="166">
        <v>0</v>
      </c>
      <c r="H72" s="57">
        <v>0</v>
      </c>
      <c r="I72" s="142">
        <v>1</v>
      </c>
      <c r="J72" s="166">
        <v>0</v>
      </c>
      <c r="K72" s="166">
        <v>0</v>
      </c>
      <c r="L72" s="172">
        <f>$G$3*G72</f>
        <v>0</v>
      </c>
      <c r="M72" s="58">
        <f>$H$3*H72</f>
        <v>0</v>
      </c>
      <c r="N72" s="180">
        <v>8978.2000000000007</v>
      </c>
      <c r="O72" s="181">
        <f>$I$3*I72</f>
        <v>12200</v>
      </c>
      <c r="P72" s="180">
        <v>2200</v>
      </c>
      <c r="Q72" s="182">
        <v>0</v>
      </c>
      <c r="R72" s="183">
        <f>$J$3*J72</f>
        <v>0</v>
      </c>
      <c r="S72" s="184">
        <v>0</v>
      </c>
      <c r="T72" s="185">
        <f>$K$3*K72</f>
        <v>0</v>
      </c>
      <c r="U72" s="181">
        <f t="shared" si="31"/>
        <v>11178.2</v>
      </c>
    </row>
    <row r="73" spans="1:21" ht="21" hidden="1" customHeight="1" thickBot="1">
      <c r="A73" s="6" t="s">
        <v>124</v>
      </c>
      <c r="B73" s="18" t="s">
        <v>131</v>
      </c>
      <c r="F73" s="28"/>
      <c r="H73" s="11"/>
      <c r="I73" s="11"/>
      <c r="J73" s="11"/>
      <c r="K73" s="11"/>
      <c r="L73" s="23"/>
      <c r="N73" s="23"/>
      <c r="O73" s="23"/>
      <c r="Q73" s="23"/>
      <c r="S73" s="23"/>
      <c r="U73" s="23"/>
    </row>
    <row r="74" spans="1:21" s="11" customFormat="1" ht="21" hidden="1" customHeight="1" thickBot="1">
      <c r="A74" s="443" t="s">
        <v>119</v>
      </c>
      <c r="B74" s="421" t="s">
        <v>137</v>
      </c>
      <c r="C74" s="421" t="s">
        <v>114</v>
      </c>
      <c r="D74" s="421" t="s">
        <v>0</v>
      </c>
      <c r="E74" s="421" t="s">
        <v>1</v>
      </c>
      <c r="F74" s="424" t="s">
        <v>154</v>
      </c>
      <c r="G74" s="424" t="s">
        <v>139</v>
      </c>
      <c r="H74" s="424" t="s">
        <v>138</v>
      </c>
      <c r="I74" s="424" t="s">
        <v>140</v>
      </c>
      <c r="J74" s="415" t="s">
        <v>145</v>
      </c>
      <c r="K74" s="415" t="s">
        <v>146</v>
      </c>
      <c r="L74" s="417" t="s">
        <v>148</v>
      </c>
      <c r="M74" s="417" t="s">
        <v>149</v>
      </c>
      <c r="N74" s="36"/>
      <c r="O74" s="417" t="s">
        <v>150</v>
      </c>
      <c r="P74" s="36"/>
      <c r="Q74" s="36"/>
      <c r="R74" s="413" t="s">
        <v>151</v>
      </c>
      <c r="S74" s="37"/>
      <c r="T74" s="413" t="s">
        <v>152</v>
      </c>
      <c r="U74" s="413" t="s">
        <v>153</v>
      </c>
    </row>
    <row r="75" spans="1:21" s="11" customFormat="1" ht="21" hidden="1" customHeight="1" thickBot="1">
      <c r="A75" s="444"/>
      <c r="B75" s="422"/>
      <c r="C75" s="423"/>
      <c r="D75" s="421"/>
      <c r="E75" s="421"/>
      <c r="F75" s="425"/>
      <c r="G75" s="425"/>
      <c r="H75" s="424"/>
      <c r="I75" s="425"/>
      <c r="J75" s="416"/>
      <c r="K75" s="416"/>
      <c r="L75" s="418"/>
      <c r="M75" s="417"/>
      <c r="N75" s="51"/>
      <c r="O75" s="418"/>
      <c r="P75" s="51"/>
      <c r="Q75" s="51"/>
      <c r="R75" s="414"/>
      <c r="S75" s="61"/>
      <c r="T75" s="414"/>
      <c r="U75" s="414"/>
    </row>
    <row r="76" spans="1:21" s="11" customFormat="1" ht="15" customHeight="1" thickBot="1">
      <c r="A76" s="87"/>
      <c r="B76" s="190" t="s">
        <v>175</v>
      </c>
      <c r="C76" s="88"/>
      <c r="D76" s="82"/>
      <c r="E76" s="82"/>
      <c r="F76" s="480"/>
      <c r="G76" s="481"/>
      <c r="H76" s="493"/>
      <c r="I76" s="480"/>
      <c r="J76" s="483"/>
      <c r="K76" s="483"/>
      <c r="L76" s="481"/>
      <c r="M76" s="493"/>
      <c r="N76" s="480"/>
      <c r="O76" s="483"/>
      <c r="P76" s="483"/>
      <c r="Q76" s="483"/>
      <c r="R76" s="483"/>
      <c r="S76" s="483"/>
      <c r="T76" s="483"/>
      <c r="U76" s="481"/>
    </row>
    <row r="77" spans="1:21" ht="21" customHeight="1" thickBot="1">
      <c r="A77" s="6"/>
      <c r="B77" s="158" t="s">
        <v>183</v>
      </c>
      <c r="C77" s="64" t="s">
        <v>48</v>
      </c>
      <c r="D77" s="2">
        <v>5</v>
      </c>
      <c r="E77" s="55" t="s">
        <v>4</v>
      </c>
      <c r="F77" s="193">
        <v>0</v>
      </c>
      <c r="G77" s="206">
        <v>1</v>
      </c>
      <c r="H77" s="57">
        <v>0</v>
      </c>
      <c r="I77" s="194">
        <v>0</v>
      </c>
      <c r="J77" s="194">
        <v>0</v>
      </c>
      <c r="K77" s="194">
        <v>0</v>
      </c>
      <c r="L77" s="197">
        <f>G77*G6</f>
        <v>69478.2</v>
      </c>
      <c r="M77" s="58">
        <f t="shared" ref="M77:M83" si="32">$H$3*H77</f>
        <v>0</v>
      </c>
      <c r="N77" s="198">
        <v>0</v>
      </c>
      <c r="O77" s="179">
        <f t="shared" ref="O77:O83" si="33">$I$3*I77</f>
        <v>0</v>
      </c>
      <c r="P77" s="198">
        <v>0</v>
      </c>
      <c r="Q77" s="199">
        <v>0</v>
      </c>
      <c r="R77" s="200">
        <f t="shared" ref="R77:R83" si="34">$J$3*J77</f>
        <v>0</v>
      </c>
      <c r="S77" s="201">
        <v>0</v>
      </c>
      <c r="T77" s="202">
        <f t="shared" ref="T77:T83" si="35">$K$3*K77</f>
        <v>0</v>
      </c>
      <c r="U77" s="501">
        <f>L77+L78</f>
        <v>139652.20000000001</v>
      </c>
    </row>
    <row r="78" spans="1:21" ht="24.75" customHeight="1" thickBot="1">
      <c r="A78" s="6"/>
      <c r="B78" s="205" t="s">
        <v>203</v>
      </c>
      <c r="C78" s="64"/>
      <c r="D78" s="2"/>
      <c r="E78" s="55"/>
      <c r="F78" s="193">
        <v>0</v>
      </c>
      <c r="G78" s="206">
        <v>1</v>
      </c>
      <c r="H78" s="57"/>
      <c r="I78" s="194">
        <v>0</v>
      </c>
      <c r="J78" s="194">
        <v>0</v>
      </c>
      <c r="K78" s="194">
        <v>0</v>
      </c>
      <c r="L78" s="197">
        <f>G78*G8</f>
        <v>70174</v>
      </c>
      <c r="M78" s="58"/>
      <c r="N78" s="198">
        <v>0</v>
      </c>
      <c r="O78" s="179">
        <v>0</v>
      </c>
      <c r="P78" s="198">
        <v>0</v>
      </c>
      <c r="Q78" s="199">
        <v>0</v>
      </c>
      <c r="R78" s="200">
        <v>0</v>
      </c>
      <c r="S78" s="201">
        <v>0</v>
      </c>
      <c r="T78" s="202">
        <v>0</v>
      </c>
      <c r="U78" s="500"/>
    </row>
    <row r="79" spans="1:21" ht="24" customHeight="1" thickBot="1">
      <c r="A79" s="6"/>
      <c r="B79" s="159" t="s">
        <v>184</v>
      </c>
      <c r="C79" s="62" t="s">
        <v>43</v>
      </c>
      <c r="D79" s="4">
        <v>6</v>
      </c>
      <c r="E79" s="54" t="s">
        <v>4</v>
      </c>
      <c r="F79" s="164">
        <v>0</v>
      </c>
      <c r="G79" s="166">
        <v>0</v>
      </c>
      <c r="H79" s="57">
        <v>0</v>
      </c>
      <c r="I79" s="142">
        <v>1</v>
      </c>
      <c r="J79" s="123">
        <v>1</v>
      </c>
      <c r="K79" s="186">
        <v>2</v>
      </c>
      <c r="L79" s="172">
        <f t="shared" ref="L79:L82" si="36">$G$3*G79</f>
        <v>0</v>
      </c>
      <c r="M79" s="58">
        <f t="shared" si="32"/>
        <v>0</v>
      </c>
      <c r="N79" s="180">
        <v>8978.2000000000007</v>
      </c>
      <c r="O79" s="181">
        <f t="shared" si="33"/>
        <v>12200</v>
      </c>
      <c r="P79" s="180">
        <v>2200</v>
      </c>
      <c r="Q79" s="182">
        <f>J8</f>
        <v>11637.78</v>
      </c>
      <c r="R79" s="183">
        <f t="shared" si="34"/>
        <v>16000</v>
      </c>
      <c r="S79" s="184">
        <f>K79*K6</f>
        <v>17813.62</v>
      </c>
      <c r="T79" s="185">
        <f t="shared" si="35"/>
        <v>28500</v>
      </c>
      <c r="U79" s="181">
        <f>L79+N79+P79+Q79+S79</f>
        <v>40629.600000000006</v>
      </c>
    </row>
    <row r="80" spans="1:21" ht="21" customHeight="1" thickBot="1">
      <c r="A80" s="6"/>
      <c r="B80" s="160" t="s">
        <v>41</v>
      </c>
      <c r="C80" s="62" t="s">
        <v>41</v>
      </c>
      <c r="D80" s="4">
        <v>33</v>
      </c>
      <c r="E80" s="54" t="s">
        <v>12</v>
      </c>
      <c r="F80" s="164">
        <v>0</v>
      </c>
      <c r="G80" s="166">
        <v>0</v>
      </c>
      <c r="H80" s="57">
        <v>0</v>
      </c>
      <c r="I80" s="142">
        <v>1</v>
      </c>
      <c r="J80" s="123">
        <v>1</v>
      </c>
      <c r="K80" s="166">
        <v>0</v>
      </c>
      <c r="L80" s="172">
        <f t="shared" si="36"/>
        <v>0</v>
      </c>
      <c r="M80" s="58">
        <f t="shared" si="32"/>
        <v>0</v>
      </c>
      <c r="N80" s="180">
        <v>8978.2000000000007</v>
      </c>
      <c r="O80" s="181">
        <f t="shared" si="33"/>
        <v>12200</v>
      </c>
      <c r="P80" s="180">
        <v>2200</v>
      </c>
      <c r="Q80" s="182">
        <f>J6</f>
        <v>11637.78</v>
      </c>
      <c r="R80" s="183">
        <f t="shared" si="34"/>
        <v>16000</v>
      </c>
      <c r="S80" s="184">
        <v>0</v>
      </c>
      <c r="T80" s="185">
        <f t="shared" si="35"/>
        <v>0</v>
      </c>
      <c r="U80" s="181">
        <f t="shared" ref="U80:U82" si="37">L80+N80+P80+Q80+S80</f>
        <v>22815.980000000003</v>
      </c>
    </row>
    <row r="81" spans="1:21" ht="21" customHeight="1" thickBot="1">
      <c r="A81" s="6"/>
      <c r="B81" s="203" t="s">
        <v>185</v>
      </c>
      <c r="C81" s="62" t="s">
        <v>44</v>
      </c>
      <c r="D81" s="4">
        <v>34</v>
      </c>
      <c r="E81" s="54" t="s">
        <v>49</v>
      </c>
      <c r="F81" s="164">
        <v>0</v>
      </c>
      <c r="G81" s="164">
        <v>0</v>
      </c>
      <c r="H81" s="59">
        <v>0</v>
      </c>
      <c r="I81" s="142">
        <v>1</v>
      </c>
      <c r="J81" s="123">
        <v>2</v>
      </c>
      <c r="K81" s="207">
        <v>2</v>
      </c>
      <c r="L81" s="172">
        <f t="shared" si="36"/>
        <v>0</v>
      </c>
      <c r="M81" s="58">
        <f t="shared" si="32"/>
        <v>0</v>
      </c>
      <c r="N81" s="180">
        <v>8978.2000000000007</v>
      </c>
      <c r="O81" s="181">
        <f t="shared" si="33"/>
        <v>12200</v>
      </c>
      <c r="P81" s="180">
        <v>2200</v>
      </c>
      <c r="Q81" s="182">
        <f>J81*J6</f>
        <v>23275.56</v>
      </c>
      <c r="R81" s="183">
        <f t="shared" si="34"/>
        <v>32000</v>
      </c>
      <c r="S81" s="184">
        <f>K81*K6</f>
        <v>17813.62</v>
      </c>
      <c r="T81" s="185">
        <f t="shared" si="35"/>
        <v>28500</v>
      </c>
      <c r="U81" s="181">
        <f t="shared" si="37"/>
        <v>52267.380000000005</v>
      </c>
    </row>
    <row r="82" spans="1:21" ht="21" customHeight="1" thickBot="1">
      <c r="A82" s="6"/>
      <c r="B82" s="160" t="s">
        <v>47</v>
      </c>
      <c r="C82" s="62" t="s">
        <v>47</v>
      </c>
      <c r="D82" s="4">
        <v>35</v>
      </c>
      <c r="E82" s="54" t="s">
        <v>12</v>
      </c>
      <c r="F82" s="167">
        <v>1</v>
      </c>
      <c r="G82" s="164">
        <v>0</v>
      </c>
      <c r="H82" s="59">
        <v>0</v>
      </c>
      <c r="I82" s="166">
        <v>0</v>
      </c>
      <c r="J82" s="166">
        <v>0</v>
      </c>
      <c r="K82" s="207">
        <v>2</v>
      </c>
      <c r="L82" s="172">
        <f t="shared" si="36"/>
        <v>0</v>
      </c>
      <c r="M82" s="58">
        <f t="shared" si="32"/>
        <v>0</v>
      </c>
      <c r="N82" s="180">
        <v>0</v>
      </c>
      <c r="O82" s="181">
        <f t="shared" si="33"/>
        <v>0</v>
      </c>
      <c r="P82" s="180">
        <v>0</v>
      </c>
      <c r="Q82" s="182">
        <v>0</v>
      </c>
      <c r="R82" s="183">
        <f t="shared" si="34"/>
        <v>0</v>
      </c>
      <c r="S82" s="184">
        <f>K82*K6</f>
        <v>17813.62</v>
      </c>
      <c r="T82" s="185">
        <f t="shared" si="35"/>
        <v>28500</v>
      </c>
      <c r="U82" s="181">
        <f t="shared" si="37"/>
        <v>17813.62</v>
      </c>
    </row>
    <row r="83" spans="1:21" ht="21" customHeight="1" thickBot="1">
      <c r="A83" s="6"/>
      <c r="B83" s="160" t="s">
        <v>50</v>
      </c>
      <c r="C83" s="62" t="s">
        <v>50</v>
      </c>
      <c r="D83" s="4">
        <v>36</v>
      </c>
      <c r="E83" s="54" t="s">
        <v>12</v>
      </c>
      <c r="F83" s="164">
        <v>0</v>
      </c>
      <c r="G83" s="165">
        <v>1</v>
      </c>
      <c r="H83" s="59">
        <v>0</v>
      </c>
      <c r="I83" s="166">
        <v>0</v>
      </c>
      <c r="J83" s="166">
        <v>0</v>
      </c>
      <c r="K83" s="166">
        <v>0</v>
      </c>
      <c r="L83" s="172">
        <f>G83*G6</f>
        <v>69478.2</v>
      </c>
      <c r="M83" s="58">
        <f t="shared" si="32"/>
        <v>0</v>
      </c>
      <c r="N83" s="180">
        <v>0</v>
      </c>
      <c r="O83" s="181">
        <f t="shared" si="33"/>
        <v>0</v>
      </c>
      <c r="P83" s="180">
        <v>0</v>
      </c>
      <c r="Q83" s="182">
        <v>0</v>
      </c>
      <c r="R83" s="183">
        <f t="shared" si="34"/>
        <v>0</v>
      </c>
      <c r="S83" s="184">
        <v>0</v>
      </c>
      <c r="T83" s="185">
        <f t="shared" si="35"/>
        <v>0</v>
      </c>
      <c r="U83" s="498">
        <f>L83+L87</f>
        <v>139652.20000000001</v>
      </c>
    </row>
    <row r="84" spans="1:21" ht="21" hidden="1" customHeight="1" thickBot="1">
      <c r="A84" s="7"/>
      <c r="B84" s="18" t="s">
        <v>131</v>
      </c>
      <c r="F84" s="28"/>
      <c r="G84" s="27"/>
      <c r="H84" s="27"/>
      <c r="I84" s="11"/>
      <c r="J84" s="11"/>
      <c r="K84" s="11"/>
      <c r="L84" s="23"/>
      <c r="N84" s="23"/>
      <c r="O84" s="23"/>
      <c r="Q84" s="23"/>
      <c r="S84" s="23"/>
      <c r="U84" s="457"/>
    </row>
    <row r="85" spans="1:21" s="11" customFormat="1" ht="21" hidden="1" customHeight="1" thickBot="1">
      <c r="A85" s="443" t="s">
        <v>119</v>
      </c>
      <c r="B85" s="421" t="s">
        <v>137</v>
      </c>
      <c r="C85" s="421" t="s">
        <v>114</v>
      </c>
      <c r="D85" s="421" t="s">
        <v>0</v>
      </c>
      <c r="E85" s="421" t="s">
        <v>1</v>
      </c>
      <c r="F85" s="424" t="s">
        <v>154</v>
      </c>
      <c r="G85" s="424" t="s">
        <v>139</v>
      </c>
      <c r="H85" s="424" t="s">
        <v>138</v>
      </c>
      <c r="I85" s="424" t="s">
        <v>140</v>
      </c>
      <c r="J85" s="415" t="s">
        <v>145</v>
      </c>
      <c r="K85" s="415" t="s">
        <v>146</v>
      </c>
      <c r="L85" s="417" t="s">
        <v>148</v>
      </c>
      <c r="M85" s="417" t="s">
        <v>149</v>
      </c>
      <c r="N85" s="36"/>
      <c r="O85" s="417" t="s">
        <v>150</v>
      </c>
      <c r="P85" s="36"/>
      <c r="Q85" s="36"/>
      <c r="R85" s="413" t="s">
        <v>151</v>
      </c>
      <c r="S85" s="37"/>
      <c r="T85" s="413" t="s">
        <v>152</v>
      </c>
      <c r="U85" s="457"/>
    </row>
    <row r="86" spans="1:21" s="11" customFormat="1" ht="21" hidden="1" customHeight="1" thickBot="1">
      <c r="A86" s="444"/>
      <c r="B86" s="422"/>
      <c r="C86" s="423"/>
      <c r="D86" s="421"/>
      <c r="E86" s="421"/>
      <c r="F86" s="425"/>
      <c r="G86" s="425"/>
      <c r="H86" s="424"/>
      <c r="I86" s="425"/>
      <c r="J86" s="416"/>
      <c r="K86" s="416"/>
      <c r="L86" s="418"/>
      <c r="M86" s="417"/>
      <c r="N86" s="51"/>
      <c r="O86" s="418"/>
      <c r="P86" s="51"/>
      <c r="Q86" s="51"/>
      <c r="R86" s="414"/>
      <c r="S86" s="61"/>
      <c r="T86" s="414"/>
      <c r="U86" s="457"/>
    </row>
    <row r="87" spans="1:21" s="11" customFormat="1" ht="26.25" customHeight="1" thickBot="1">
      <c r="A87" s="87"/>
      <c r="B87" s="160" t="s">
        <v>204</v>
      </c>
      <c r="C87" s="88"/>
      <c r="D87" s="82"/>
      <c r="E87" s="82"/>
      <c r="F87" s="208">
        <v>0</v>
      </c>
      <c r="G87" s="209">
        <v>1</v>
      </c>
      <c r="H87" s="85"/>
      <c r="I87" s="208">
        <v>0</v>
      </c>
      <c r="J87" s="210">
        <v>0</v>
      </c>
      <c r="K87" s="210">
        <v>0</v>
      </c>
      <c r="L87" s="172">
        <f>G87*G8</f>
        <v>70174</v>
      </c>
      <c r="M87" s="86"/>
      <c r="N87" s="211">
        <v>0</v>
      </c>
      <c r="O87" s="211">
        <v>0</v>
      </c>
      <c r="P87" s="211">
        <v>0</v>
      </c>
      <c r="Q87" s="211">
        <v>0</v>
      </c>
      <c r="R87" s="212">
        <v>0</v>
      </c>
      <c r="S87" s="212">
        <v>0</v>
      </c>
      <c r="T87" s="213">
        <v>0</v>
      </c>
      <c r="U87" s="498"/>
    </row>
    <row r="88" spans="1:21" ht="21" customHeight="1" thickBot="1">
      <c r="A88" s="7"/>
      <c r="B88" s="160" t="s">
        <v>46</v>
      </c>
      <c r="C88" s="62" t="s">
        <v>46</v>
      </c>
      <c r="D88" s="4">
        <v>37</v>
      </c>
      <c r="E88" s="54" t="s">
        <v>49</v>
      </c>
      <c r="F88" s="167">
        <v>1</v>
      </c>
      <c r="G88" s="164">
        <v>0</v>
      </c>
      <c r="H88" s="59">
        <v>0</v>
      </c>
      <c r="I88" s="166">
        <v>0</v>
      </c>
      <c r="J88" s="166">
        <v>0</v>
      </c>
      <c r="K88" s="207">
        <v>2</v>
      </c>
      <c r="L88" s="172">
        <f t="shared" ref="L88:L93" si="38">$G$3*G88</f>
        <v>0</v>
      </c>
      <c r="M88" s="58">
        <f t="shared" ref="M88:M93" si="39">$H$3*H88</f>
        <v>0</v>
      </c>
      <c r="N88" s="180">
        <v>0</v>
      </c>
      <c r="O88" s="181">
        <f t="shared" ref="O88:O93" si="40">$I$3*I88</f>
        <v>0</v>
      </c>
      <c r="P88" s="180">
        <v>0</v>
      </c>
      <c r="Q88" s="182">
        <v>0</v>
      </c>
      <c r="R88" s="183">
        <f t="shared" ref="R88:R93" si="41">$J$3*J88</f>
        <v>0</v>
      </c>
      <c r="S88" s="184">
        <f>K88*K6</f>
        <v>17813.62</v>
      </c>
      <c r="T88" s="185">
        <f t="shared" ref="T88:T93" si="42">$K$3*K88</f>
        <v>28500</v>
      </c>
      <c r="U88" s="179">
        <f>L88+N88+P88+Q88+S88</f>
        <v>17813.62</v>
      </c>
    </row>
    <row r="89" spans="1:21" ht="21" customHeight="1" thickBot="1">
      <c r="A89" s="7"/>
      <c r="B89" s="160" t="s">
        <v>51</v>
      </c>
      <c r="C89" s="62" t="s">
        <v>51</v>
      </c>
      <c r="D89" s="4">
        <v>38</v>
      </c>
      <c r="E89" s="54" t="s">
        <v>12</v>
      </c>
      <c r="F89" s="164">
        <v>0</v>
      </c>
      <c r="G89" s="165">
        <v>1</v>
      </c>
      <c r="H89" s="59">
        <v>0</v>
      </c>
      <c r="I89" s="166">
        <v>0</v>
      </c>
      <c r="J89" s="166">
        <v>0</v>
      </c>
      <c r="K89" s="166">
        <v>0</v>
      </c>
      <c r="L89" s="172">
        <f>G89*G6</f>
        <v>69478.2</v>
      </c>
      <c r="M89" s="58">
        <f t="shared" si="39"/>
        <v>0</v>
      </c>
      <c r="N89" s="180">
        <v>0</v>
      </c>
      <c r="O89" s="181">
        <f t="shared" si="40"/>
        <v>0</v>
      </c>
      <c r="P89" s="180">
        <v>0</v>
      </c>
      <c r="Q89" s="182">
        <v>0</v>
      </c>
      <c r="R89" s="183">
        <f t="shared" si="41"/>
        <v>0</v>
      </c>
      <c r="S89" s="184">
        <v>0</v>
      </c>
      <c r="T89" s="185">
        <f t="shared" si="42"/>
        <v>0</v>
      </c>
      <c r="U89" s="179">
        <f t="shared" ref="U89:U93" si="43">L89+N89+P89+Q89+S89</f>
        <v>69478.2</v>
      </c>
    </row>
    <row r="90" spans="1:21" ht="21" customHeight="1" thickBot="1">
      <c r="A90" s="15"/>
      <c r="B90" s="160" t="s">
        <v>52</v>
      </c>
      <c r="C90" s="62" t="s">
        <v>52</v>
      </c>
      <c r="D90" s="4">
        <v>39</v>
      </c>
      <c r="E90" s="54" t="s">
        <v>12</v>
      </c>
      <c r="F90" s="164">
        <v>0</v>
      </c>
      <c r="G90" s="164">
        <v>0</v>
      </c>
      <c r="H90" s="59">
        <v>0</v>
      </c>
      <c r="I90" s="166">
        <v>0</v>
      </c>
      <c r="J90" s="123">
        <v>2</v>
      </c>
      <c r="K90" s="207">
        <v>2</v>
      </c>
      <c r="L90" s="172">
        <f t="shared" si="38"/>
        <v>0</v>
      </c>
      <c r="M90" s="58">
        <f t="shared" si="39"/>
        <v>0</v>
      </c>
      <c r="N90" s="180">
        <v>0</v>
      </c>
      <c r="O90" s="181">
        <f t="shared" si="40"/>
        <v>0</v>
      </c>
      <c r="P90" s="180">
        <v>0</v>
      </c>
      <c r="Q90" s="182">
        <f>J90*J6</f>
        <v>23275.56</v>
      </c>
      <c r="R90" s="183">
        <f t="shared" si="41"/>
        <v>32000</v>
      </c>
      <c r="S90" s="184">
        <f>K90*K6</f>
        <v>17813.62</v>
      </c>
      <c r="T90" s="185">
        <f t="shared" si="42"/>
        <v>28500</v>
      </c>
      <c r="U90" s="179">
        <f t="shared" si="43"/>
        <v>41089.18</v>
      </c>
    </row>
    <row r="91" spans="1:21" ht="21" customHeight="1" thickBot="1">
      <c r="A91" s="15"/>
      <c r="B91" s="160" t="s">
        <v>53</v>
      </c>
      <c r="C91" s="62" t="s">
        <v>53</v>
      </c>
      <c r="D91" s="4">
        <v>40</v>
      </c>
      <c r="E91" s="54" t="s">
        <v>12</v>
      </c>
      <c r="F91" s="164">
        <v>0</v>
      </c>
      <c r="G91" s="164">
        <v>0</v>
      </c>
      <c r="H91" s="59">
        <v>0</v>
      </c>
      <c r="I91" s="166">
        <v>0</v>
      </c>
      <c r="J91" s="123">
        <v>2</v>
      </c>
      <c r="K91" s="207">
        <v>2</v>
      </c>
      <c r="L91" s="172">
        <f t="shared" si="38"/>
        <v>0</v>
      </c>
      <c r="M91" s="58">
        <f t="shared" si="39"/>
        <v>0</v>
      </c>
      <c r="N91" s="180">
        <v>0</v>
      </c>
      <c r="O91" s="181">
        <f t="shared" si="40"/>
        <v>0</v>
      </c>
      <c r="P91" s="180">
        <v>0</v>
      </c>
      <c r="Q91" s="182">
        <f>J90*J6</f>
        <v>23275.56</v>
      </c>
      <c r="R91" s="183">
        <f t="shared" si="41"/>
        <v>32000</v>
      </c>
      <c r="S91" s="184">
        <f>K91*K6</f>
        <v>17813.62</v>
      </c>
      <c r="T91" s="185">
        <f t="shared" si="42"/>
        <v>28500</v>
      </c>
      <c r="U91" s="179">
        <f t="shared" si="43"/>
        <v>41089.18</v>
      </c>
    </row>
    <row r="92" spans="1:21" ht="21" customHeight="1" thickBot="1">
      <c r="A92" s="15"/>
      <c r="B92" s="160" t="s">
        <v>54</v>
      </c>
      <c r="C92" s="62" t="s">
        <v>54</v>
      </c>
      <c r="D92" s="4">
        <v>41</v>
      </c>
      <c r="E92" s="54" t="s">
        <v>12</v>
      </c>
      <c r="F92" s="164">
        <v>0</v>
      </c>
      <c r="G92" s="164">
        <v>0</v>
      </c>
      <c r="H92" s="59">
        <v>0</v>
      </c>
      <c r="I92" s="166">
        <v>0</v>
      </c>
      <c r="J92" s="123">
        <v>2</v>
      </c>
      <c r="K92" s="207">
        <v>2</v>
      </c>
      <c r="L92" s="172">
        <f t="shared" si="38"/>
        <v>0</v>
      </c>
      <c r="M92" s="58">
        <f t="shared" si="39"/>
        <v>0</v>
      </c>
      <c r="N92" s="180">
        <v>0</v>
      </c>
      <c r="O92" s="181">
        <f t="shared" si="40"/>
        <v>0</v>
      </c>
      <c r="P92" s="180">
        <v>0</v>
      </c>
      <c r="Q92" s="182">
        <f>J92*J6</f>
        <v>23275.56</v>
      </c>
      <c r="R92" s="183">
        <f t="shared" si="41"/>
        <v>32000</v>
      </c>
      <c r="S92" s="184">
        <f>K92*K6</f>
        <v>17813.62</v>
      </c>
      <c r="T92" s="185">
        <f t="shared" si="42"/>
        <v>28500</v>
      </c>
      <c r="U92" s="179">
        <f t="shared" si="43"/>
        <v>41089.18</v>
      </c>
    </row>
    <row r="93" spans="1:21" ht="21" customHeight="1" thickBot="1">
      <c r="A93" s="5" t="s">
        <v>88</v>
      </c>
      <c r="B93" s="160" t="s">
        <v>55</v>
      </c>
      <c r="C93" s="62" t="s">
        <v>55</v>
      </c>
      <c r="D93" s="4">
        <v>42</v>
      </c>
      <c r="E93" s="54" t="s">
        <v>12</v>
      </c>
      <c r="F93" s="164">
        <v>0</v>
      </c>
      <c r="G93" s="166">
        <v>0</v>
      </c>
      <c r="H93" s="57">
        <v>0</v>
      </c>
      <c r="I93" s="166">
        <v>0</v>
      </c>
      <c r="J93" s="123">
        <v>1</v>
      </c>
      <c r="K93" s="207">
        <v>2</v>
      </c>
      <c r="L93" s="172">
        <f t="shared" si="38"/>
        <v>0</v>
      </c>
      <c r="M93" s="58">
        <f t="shared" si="39"/>
        <v>0</v>
      </c>
      <c r="N93" s="180">
        <v>0</v>
      </c>
      <c r="O93" s="181">
        <f t="shared" si="40"/>
        <v>0</v>
      </c>
      <c r="P93" s="180">
        <v>0</v>
      </c>
      <c r="Q93" s="182">
        <f>J6</f>
        <v>11637.78</v>
      </c>
      <c r="R93" s="183">
        <f t="shared" si="41"/>
        <v>16000</v>
      </c>
      <c r="S93" s="184">
        <f>2*K6</f>
        <v>17813.62</v>
      </c>
      <c r="T93" s="185">
        <f t="shared" si="42"/>
        <v>28500</v>
      </c>
      <c r="U93" s="179">
        <f t="shared" si="43"/>
        <v>29451.4</v>
      </c>
    </row>
    <row r="94" spans="1:21" ht="21" hidden="1" customHeight="1" thickBot="1">
      <c r="A94" s="6" t="s">
        <v>125</v>
      </c>
      <c r="B94" s="18" t="s">
        <v>131</v>
      </c>
      <c r="F94" s="28"/>
      <c r="H94" s="11"/>
      <c r="I94" s="11"/>
      <c r="J94" s="11"/>
      <c r="K94" s="11"/>
      <c r="L94" s="23"/>
      <c r="N94" s="23"/>
      <c r="O94" s="23"/>
      <c r="Q94" s="23"/>
      <c r="S94" s="23"/>
      <c r="U94" s="23"/>
    </row>
    <row r="95" spans="1:21" s="11" customFormat="1" ht="21" hidden="1" customHeight="1" thickBot="1">
      <c r="A95" s="443" t="s">
        <v>119</v>
      </c>
      <c r="B95" s="421" t="s">
        <v>137</v>
      </c>
      <c r="C95" s="421" t="s">
        <v>114</v>
      </c>
      <c r="D95" s="421" t="s">
        <v>0</v>
      </c>
      <c r="E95" s="421" t="s">
        <v>1</v>
      </c>
      <c r="F95" s="424" t="s">
        <v>154</v>
      </c>
      <c r="G95" s="424" t="s">
        <v>139</v>
      </c>
      <c r="H95" s="424" t="s">
        <v>138</v>
      </c>
      <c r="I95" s="424" t="s">
        <v>140</v>
      </c>
      <c r="J95" s="415" t="s">
        <v>145</v>
      </c>
      <c r="K95" s="415" t="s">
        <v>146</v>
      </c>
      <c r="L95" s="417" t="s">
        <v>148</v>
      </c>
      <c r="M95" s="417" t="s">
        <v>149</v>
      </c>
      <c r="N95" s="36"/>
      <c r="O95" s="417" t="s">
        <v>150</v>
      </c>
      <c r="P95" s="36"/>
      <c r="Q95" s="36"/>
      <c r="R95" s="413" t="s">
        <v>151</v>
      </c>
      <c r="S95" s="37"/>
      <c r="T95" s="413" t="s">
        <v>152</v>
      </c>
      <c r="U95" s="413" t="s">
        <v>153</v>
      </c>
    </row>
    <row r="96" spans="1:21" s="11" customFormat="1" ht="21" hidden="1" customHeight="1" thickBot="1">
      <c r="A96" s="444"/>
      <c r="B96" s="422"/>
      <c r="C96" s="423"/>
      <c r="D96" s="421"/>
      <c r="E96" s="421"/>
      <c r="F96" s="425"/>
      <c r="G96" s="425"/>
      <c r="H96" s="424"/>
      <c r="I96" s="425"/>
      <c r="J96" s="416"/>
      <c r="K96" s="416"/>
      <c r="L96" s="418"/>
      <c r="M96" s="417"/>
      <c r="N96" s="51"/>
      <c r="O96" s="418"/>
      <c r="P96" s="51"/>
      <c r="Q96" s="51"/>
      <c r="R96" s="414"/>
      <c r="S96" s="61"/>
      <c r="T96" s="414"/>
      <c r="U96" s="414"/>
    </row>
    <row r="97" spans="1:22" ht="21" customHeight="1" thickBot="1">
      <c r="A97" s="6"/>
      <c r="B97" s="160" t="s">
        <v>56</v>
      </c>
      <c r="C97" s="63" t="s">
        <v>56</v>
      </c>
      <c r="D97" s="14">
        <v>43</v>
      </c>
      <c r="E97" s="53" t="s">
        <v>12</v>
      </c>
      <c r="F97" s="164">
        <v>0</v>
      </c>
      <c r="G97" s="166">
        <v>0</v>
      </c>
      <c r="H97" s="57">
        <v>0</v>
      </c>
      <c r="I97" s="142">
        <v>1</v>
      </c>
      <c r="J97" s="166">
        <v>0</v>
      </c>
      <c r="K97" s="207">
        <v>2</v>
      </c>
      <c r="L97" s="172">
        <f t="shared" ref="L97:L102" si="44">$G$3*G97</f>
        <v>0</v>
      </c>
      <c r="M97" s="58">
        <f t="shared" ref="M97:M103" si="45">$H$3*H97</f>
        <v>0</v>
      </c>
      <c r="N97" s="180">
        <f>8950</f>
        <v>8950</v>
      </c>
      <c r="O97" s="181">
        <f t="shared" ref="O97:O103" si="46">$I$3*I97</f>
        <v>12200</v>
      </c>
      <c r="P97" s="180">
        <v>2200</v>
      </c>
      <c r="Q97" s="182">
        <v>0</v>
      </c>
      <c r="R97" s="183">
        <f t="shared" ref="R97:R103" si="47">$J$3*J97</f>
        <v>0</v>
      </c>
      <c r="S97" s="184">
        <f>K97*K6</f>
        <v>17813.62</v>
      </c>
      <c r="T97" s="185">
        <f t="shared" ref="T97:T103" si="48">$K$3*K97</f>
        <v>28500</v>
      </c>
      <c r="U97" s="179">
        <f t="shared" ref="U97:U98" si="49">L97+N97+P97+Q97+S97</f>
        <v>28963.62</v>
      </c>
    </row>
    <row r="98" spans="1:22" ht="21" customHeight="1" thickBot="1">
      <c r="A98" s="6"/>
      <c r="B98" s="160" t="s">
        <v>57</v>
      </c>
      <c r="C98" s="62" t="s">
        <v>57</v>
      </c>
      <c r="D98" s="4">
        <v>44</v>
      </c>
      <c r="E98" s="54" t="s">
        <v>12</v>
      </c>
      <c r="F98" s="167">
        <v>1</v>
      </c>
      <c r="G98" s="166">
        <v>0</v>
      </c>
      <c r="H98" s="57">
        <v>0</v>
      </c>
      <c r="I98" s="166">
        <v>0</v>
      </c>
      <c r="J98" s="166">
        <v>0</v>
      </c>
      <c r="K98" s="207">
        <v>2</v>
      </c>
      <c r="L98" s="172">
        <f t="shared" si="44"/>
        <v>0</v>
      </c>
      <c r="M98" s="58">
        <f t="shared" si="45"/>
        <v>0</v>
      </c>
      <c r="N98" s="180">
        <v>0</v>
      </c>
      <c r="O98" s="181">
        <f t="shared" si="46"/>
        <v>0</v>
      </c>
      <c r="P98" s="180">
        <v>0</v>
      </c>
      <c r="Q98" s="182">
        <v>0</v>
      </c>
      <c r="R98" s="183">
        <f t="shared" si="47"/>
        <v>0</v>
      </c>
      <c r="S98" s="184">
        <f>K98*K6</f>
        <v>17813.62</v>
      </c>
      <c r="T98" s="185">
        <f t="shared" si="48"/>
        <v>28500</v>
      </c>
      <c r="U98" s="179">
        <f t="shared" si="49"/>
        <v>17813.62</v>
      </c>
    </row>
    <row r="99" spans="1:22" ht="21" customHeight="1" thickBot="1">
      <c r="A99" s="7"/>
      <c r="B99" s="160" t="s">
        <v>58</v>
      </c>
      <c r="C99" s="62" t="s">
        <v>58</v>
      </c>
      <c r="D99" s="4">
        <v>45</v>
      </c>
      <c r="E99" s="54" t="s">
        <v>49</v>
      </c>
      <c r="F99" s="167">
        <v>1</v>
      </c>
      <c r="G99" s="166">
        <v>0</v>
      </c>
      <c r="H99" s="57">
        <v>0</v>
      </c>
      <c r="I99" s="166">
        <v>0</v>
      </c>
      <c r="J99" s="166">
        <v>0</v>
      </c>
      <c r="K99" s="207">
        <v>2</v>
      </c>
      <c r="L99" s="172">
        <f t="shared" si="44"/>
        <v>0</v>
      </c>
      <c r="M99" s="58">
        <f t="shared" si="45"/>
        <v>0</v>
      </c>
      <c r="N99" s="180">
        <v>0</v>
      </c>
      <c r="O99" s="181">
        <f t="shared" si="46"/>
        <v>0</v>
      </c>
      <c r="P99" s="180">
        <v>0</v>
      </c>
      <c r="Q99" s="182">
        <v>0</v>
      </c>
      <c r="R99" s="183">
        <f t="shared" si="47"/>
        <v>0</v>
      </c>
      <c r="S99" s="184">
        <f>K99*K6</f>
        <v>17813.62</v>
      </c>
      <c r="T99" s="185">
        <f t="shared" si="48"/>
        <v>28500</v>
      </c>
      <c r="U99" s="499">
        <f>S99+S100</f>
        <v>37321.24</v>
      </c>
    </row>
    <row r="100" spans="1:22" ht="21" customHeight="1" thickBot="1">
      <c r="A100" s="7"/>
      <c r="B100" s="160" t="s">
        <v>169</v>
      </c>
      <c r="C100" s="62"/>
      <c r="D100" s="4"/>
      <c r="E100" s="54"/>
      <c r="F100" s="164">
        <v>0</v>
      </c>
      <c r="G100" s="166">
        <v>0</v>
      </c>
      <c r="H100" s="57"/>
      <c r="I100" s="166">
        <v>0</v>
      </c>
      <c r="J100" s="166">
        <v>0</v>
      </c>
      <c r="K100" s="207">
        <v>2</v>
      </c>
      <c r="L100" s="172">
        <f t="shared" si="44"/>
        <v>0</v>
      </c>
      <c r="M100" s="58"/>
      <c r="N100" s="180">
        <v>0</v>
      </c>
      <c r="O100" s="181">
        <f t="shared" si="46"/>
        <v>0</v>
      </c>
      <c r="P100" s="180">
        <v>0</v>
      </c>
      <c r="Q100" s="182">
        <v>0</v>
      </c>
      <c r="R100" s="183">
        <f t="shared" si="47"/>
        <v>0</v>
      </c>
      <c r="S100" s="184">
        <f>K100*K8</f>
        <v>19507.62</v>
      </c>
      <c r="T100" s="185">
        <f t="shared" si="48"/>
        <v>28500</v>
      </c>
      <c r="U100" s="500"/>
    </row>
    <row r="101" spans="1:22" ht="21" customHeight="1" thickBot="1">
      <c r="A101" s="7"/>
      <c r="B101" s="160" t="s">
        <v>59</v>
      </c>
      <c r="C101" s="62" t="s">
        <v>59</v>
      </c>
      <c r="D101" s="4">
        <v>46</v>
      </c>
      <c r="E101" s="54" t="s">
        <v>12</v>
      </c>
      <c r="F101" s="167">
        <v>1</v>
      </c>
      <c r="G101" s="166">
        <v>0</v>
      </c>
      <c r="H101" s="57">
        <v>0</v>
      </c>
      <c r="I101" s="166">
        <v>0</v>
      </c>
      <c r="J101" s="166">
        <v>0</v>
      </c>
      <c r="K101" s="207">
        <v>2</v>
      </c>
      <c r="L101" s="172">
        <f t="shared" si="44"/>
        <v>0</v>
      </c>
      <c r="M101" s="58">
        <f t="shared" si="45"/>
        <v>0</v>
      </c>
      <c r="N101" s="180">
        <v>0</v>
      </c>
      <c r="O101" s="181">
        <f t="shared" si="46"/>
        <v>0</v>
      </c>
      <c r="P101" s="180">
        <v>0</v>
      </c>
      <c r="Q101" s="182">
        <v>0</v>
      </c>
      <c r="R101" s="183">
        <f t="shared" si="47"/>
        <v>0</v>
      </c>
      <c r="S101" s="184">
        <f>K101*K6</f>
        <v>17813.62</v>
      </c>
      <c r="T101" s="185">
        <f t="shared" si="48"/>
        <v>28500</v>
      </c>
      <c r="U101" s="181">
        <f>L101+N101+P101+Q101+S101</f>
        <v>17813.62</v>
      </c>
    </row>
    <row r="102" spans="1:22" ht="21" customHeight="1" thickBot="1">
      <c r="A102" s="7"/>
      <c r="B102" s="160" t="s">
        <v>144</v>
      </c>
      <c r="C102" s="62" t="s">
        <v>60</v>
      </c>
      <c r="D102" s="4">
        <v>47</v>
      </c>
      <c r="E102" s="54" t="s">
        <v>12</v>
      </c>
      <c r="F102" s="164">
        <v>0</v>
      </c>
      <c r="G102" s="166">
        <v>0</v>
      </c>
      <c r="H102" s="57">
        <v>0</v>
      </c>
      <c r="I102" s="166">
        <v>0</v>
      </c>
      <c r="J102" s="123">
        <v>2</v>
      </c>
      <c r="K102" s="207">
        <v>2</v>
      </c>
      <c r="L102" s="172">
        <f t="shared" si="44"/>
        <v>0</v>
      </c>
      <c r="M102" s="58">
        <f t="shared" si="45"/>
        <v>0</v>
      </c>
      <c r="N102" s="180">
        <v>0</v>
      </c>
      <c r="O102" s="181">
        <f t="shared" si="46"/>
        <v>0</v>
      </c>
      <c r="P102" s="180">
        <v>0</v>
      </c>
      <c r="Q102" s="182">
        <f>J102*J6</f>
        <v>23275.56</v>
      </c>
      <c r="R102" s="183">
        <f t="shared" si="47"/>
        <v>32000</v>
      </c>
      <c r="S102" s="184">
        <f>K102*K6</f>
        <v>17813.62</v>
      </c>
      <c r="T102" s="185">
        <f t="shared" si="48"/>
        <v>28500</v>
      </c>
      <c r="U102" s="214">
        <f>L102+N102+P102+Q102+S102</f>
        <v>41089.18</v>
      </c>
    </row>
    <row r="103" spans="1:22" ht="21" customHeight="1" thickBot="1">
      <c r="A103" s="7"/>
      <c r="B103" s="203" t="s">
        <v>186</v>
      </c>
      <c r="C103" s="62" t="s">
        <v>42</v>
      </c>
      <c r="D103" s="4">
        <v>48</v>
      </c>
      <c r="E103" s="54" t="s">
        <v>49</v>
      </c>
      <c r="F103" s="164">
        <v>0</v>
      </c>
      <c r="G103" s="165">
        <v>1</v>
      </c>
      <c r="H103" s="57">
        <v>0</v>
      </c>
      <c r="I103" s="142">
        <v>1</v>
      </c>
      <c r="J103" s="166">
        <v>0</v>
      </c>
      <c r="K103" s="207">
        <v>2</v>
      </c>
      <c r="L103" s="172">
        <f>G103*G6</f>
        <v>69478.2</v>
      </c>
      <c r="M103" s="58">
        <f t="shared" si="45"/>
        <v>0</v>
      </c>
      <c r="N103" s="180">
        <v>8978.2000000000007</v>
      </c>
      <c r="O103" s="181">
        <f t="shared" si="46"/>
        <v>12200</v>
      </c>
      <c r="P103" s="180">
        <v>2200</v>
      </c>
      <c r="Q103" s="182">
        <v>0</v>
      </c>
      <c r="R103" s="183">
        <f t="shared" si="47"/>
        <v>0</v>
      </c>
      <c r="S103" s="184">
        <f>K103*K6</f>
        <v>17813.62</v>
      </c>
      <c r="T103" s="185">
        <f t="shared" si="48"/>
        <v>28500</v>
      </c>
      <c r="U103" s="498">
        <f>L103+N103+P103+S103+L107+S107</f>
        <v>188151.63999999998</v>
      </c>
      <c r="V103" s="89"/>
    </row>
    <row r="104" spans="1:22" ht="21" hidden="1" customHeight="1" thickBot="1">
      <c r="A104" s="7"/>
      <c r="B104" s="18" t="s">
        <v>131</v>
      </c>
      <c r="F104" s="28"/>
      <c r="H104" s="11"/>
      <c r="I104" s="11"/>
      <c r="J104" s="11"/>
      <c r="K104" s="11"/>
      <c r="L104" s="23"/>
      <c r="N104" s="23"/>
      <c r="O104" s="23"/>
      <c r="Q104" s="23"/>
      <c r="S104" s="23"/>
      <c r="U104" s="457"/>
    </row>
    <row r="105" spans="1:22" s="11" customFormat="1" ht="21" hidden="1" customHeight="1" thickBot="1">
      <c r="A105" s="443" t="s">
        <v>119</v>
      </c>
      <c r="B105" s="421" t="s">
        <v>137</v>
      </c>
      <c r="C105" s="421" t="s">
        <v>114</v>
      </c>
      <c r="D105" s="421" t="s">
        <v>0</v>
      </c>
      <c r="E105" s="421" t="s">
        <v>1</v>
      </c>
      <c r="F105" s="424" t="s">
        <v>154</v>
      </c>
      <c r="G105" s="424" t="s">
        <v>139</v>
      </c>
      <c r="H105" s="424" t="s">
        <v>138</v>
      </c>
      <c r="I105" s="424" t="s">
        <v>140</v>
      </c>
      <c r="J105" s="415" t="s">
        <v>145</v>
      </c>
      <c r="K105" s="415" t="s">
        <v>146</v>
      </c>
      <c r="L105" s="417" t="s">
        <v>148</v>
      </c>
      <c r="M105" s="417" t="s">
        <v>149</v>
      </c>
      <c r="N105" s="36"/>
      <c r="O105" s="417" t="s">
        <v>150</v>
      </c>
      <c r="P105" s="36"/>
      <c r="Q105" s="36"/>
      <c r="R105" s="413" t="s">
        <v>151</v>
      </c>
      <c r="S105" s="37"/>
      <c r="T105" s="413" t="s">
        <v>152</v>
      </c>
      <c r="U105" s="457"/>
    </row>
    <row r="106" spans="1:22" s="11" customFormat="1" ht="21" hidden="1" customHeight="1" thickBot="1">
      <c r="A106" s="444"/>
      <c r="B106" s="422"/>
      <c r="C106" s="423"/>
      <c r="D106" s="421"/>
      <c r="E106" s="421"/>
      <c r="F106" s="425"/>
      <c r="G106" s="425"/>
      <c r="H106" s="424"/>
      <c r="I106" s="425"/>
      <c r="J106" s="416"/>
      <c r="K106" s="416"/>
      <c r="L106" s="418"/>
      <c r="M106" s="417"/>
      <c r="N106" s="51"/>
      <c r="O106" s="418"/>
      <c r="P106" s="51"/>
      <c r="Q106" s="51"/>
      <c r="R106" s="414"/>
      <c r="S106" s="61"/>
      <c r="T106" s="414"/>
      <c r="U106" s="457"/>
    </row>
    <row r="107" spans="1:22" s="11" customFormat="1" ht="21" customHeight="1" thickBot="1">
      <c r="A107" s="82"/>
      <c r="B107" s="204" t="s">
        <v>207</v>
      </c>
      <c r="C107" s="83"/>
      <c r="D107" s="84"/>
      <c r="E107" s="84"/>
      <c r="F107" s="208">
        <v>0</v>
      </c>
      <c r="G107" s="209">
        <v>1</v>
      </c>
      <c r="H107" s="85"/>
      <c r="I107" s="208">
        <v>0</v>
      </c>
      <c r="J107" s="210">
        <v>0</v>
      </c>
      <c r="K107" s="215">
        <v>2</v>
      </c>
      <c r="L107" s="172">
        <f>G107*G8</f>
        <v>70174</v>
      </c>
      <c r="M107" s="86"/>
      <c r="N107" s="211">
        <v>0</v>
      </c>
      <c r="O107" s="211">
        <v>0</v>
      </c>
      <c r="P107" s="211">
        <v>0</v>
      </c>
      <c r="Q107" s="211">
        <v>0</v>
      </c>
      <c r="R107" s="212">
        <v>0</v>
      </c>
      <c r="S107" s="184">
        <f>2*K8</f>
        <v>19507.62</v>
      </c>
      <c r="T107" s="213"/>
      <c r="U107" s="498"/>
    </row>
    <row r="108" spans="1:22" ht="21" customHeight="1" thickBot="1">
      <c r="B108" s="189" t="s">
        <v>147</v>
      </c>
      <c r="C108" s="63" t="s">
        <v>45</v>
      </c>
      <c r="D108" s="17">
        <v>49</v>
      </c>
      <c r="E108" s="53" t="s">
        <v>12</v>
      </c>
      <c r="F108" s="164">
        <v>0</v>
      </c>
      <c r="G108" s="166">
        <v>0</v>
      </c>
      <c r="H108" s="57">
        <v>0</v>
      </c>
      <c r="I108" s="166">
        <v>0</v>
      </c>
      <c r="J108" s="166">
        <v>0</v>
      </c>
      <c r="K108" s="207">
        <v>1</v>
      </c>
      <c r="L108" s="172">
        <f>$G$3*G108</f>
        <v>0</v>
      </c>
      <c r="M108" s="58">
        <f>$H$3*H108</f>
        <v>0</v>
      </c>
      <c r="N108" s="180">
        <v>0</v>
      </c>
      <c r="O108" s="181">
        <f>$I$3*I108</f>
        <v>0</v>
      </c>
      <c r="P108" s="180">
        <v>0</v>
      </c>
      <c r="Q108" s="182">
        <v>0</v>
      </c>
      <c r="R108" s="183">
        <f>$J$3*J108</f>
        <v>0</v>
      </c>
      <c r="S108" s="184">
        <f>K6</f>
        <v>8906.81</v>
      </c>
      <c r="T108" s="185">
        <f>$K$3*K108</f>
        <v>14250</v>
      </c>
      <c r="U108" s="179">
        <f>L108+N108+P108+Q108+S108</f>
        <v>8906.81</v>
      </c>
    </row>
    <row r="109" spans="1:22" ht="21" hidden="1" customHeight="1" thickBot="1">
      <c r="A109" s="6" t="s">
        <v>107</v>
      </c>
      <c r="B109" s="18" t="s">
        <v>132</v>
      </c>
      <c r="F109" s="28"/>
      <c r="H109" s="11"/>
      <c r="I109" s="11"/>
      <c r="J109" s="11"/>
      <c r="K109" s="11"/>
      <c r="L109" s="23"/>
      <c r="N109" s="23"/>
      <c r="O109" s="23"/>
      <c r="Q109" s="23"/>
      <c r="S109" s="23"/>
      <c r="U109" s="23"/>
    </row>
    <row r="110" spans="1:22" s="11" customFormat="1" ht="21" hidden="1" customHeight="1" thickBot="1">
      <c r="A110" s="443" t="s">
        <v>119</v>
      </c>
      <c r="B110" s="421" t="s">
        <v>137</v>
      </c>
      <c r="C110" s="421" t="s">
        <v>114</v>
      </c>
      <c r="D110" s="421" t="s">
        <v>0</v>
      </c>
      <c r="E110" s="421" t="s">
        <v>1</v>
      </c>
      <c r="F110" s="424" t="s">
        <v>154</v>
      </c>
      <c r="G110" s="424" t="s">
        <v>139</v>
      </c>
      <c r="H110" s="424" t="s">
        <v>138</v>
      </c>
      <c r="I110" s="424" t="s">
        <v>140</v>
      </c>
      <c r="J110" s="415" t="s">
        <v>145</v>
      </c>
      <c r="K110" s="415" t="s">
        <v>146</v>
      </c>
      <c r="L110" s="417" t="s">
        <v>148</v>
      </c>
      <c r="M110" s="417" t="s">
        <v>149</v>
      </c>
      <c r="N110" s="36"/>
      <c r="O110" s="417" t="s">
        <v>150</v>
      </c>
      <c r="P110" s="36"/>
      <c r="Q110" s="36"/>
      <c r="R110" s="413" t="s">
        <v>151</v>
      </c>
      <c r="S110" s="37"/>
      <c r="T110" s="413" t="s">
        <v>152</v>
      </c>
      <c r="U110" s="413" t="s">
        <v>153</v>
      </c>
    </row>
    <row r="111" spans="1:22" s="11" customFormat="1" ht="21" hidden="1" customHeight="1" thickBot="1">
      <c r="A111" s="444"/>
      <c r="B111" s="422"/>
      <c r="C111" s="423"/>
      <c r="D111" s="421"/>
      <c r="E111" s="421"/>
      <c r="F111" s="425"/>
      <c r="G111" s="425"/>
      <c r="H111" s="424"/>
      <c r="I111" s="425"/>
      <c r="J111" s="416"/>
      <c r="K111" s="416"/>
      <c r="L111" s="418"/>
      <c r="M111" s="417"/>
      <c r="N111" s="51"/>
      <c r="O111" s="418"/>
      <c r="P111" s="51"/>
      <c r="Q111" s="51"/>
      <c r="R111" s="414"/>
      <c r="S111" s="61"/>
      <c r="T111" s="414"/>
      <c r="U111" s="414"/>
    </row>
    <row r="112" spans="1:22" s="11" customFormat="1" ht="15" customHeight="1" thickBot="1">
      <c r="A112" s="87"/>
      <c r="B112" s="190" t="s">
        <v>173</v>
      </c>
      <c r="C112" s="88"/>
      <c r="D112" s="82"/>
      <c r="E112" s="82"/>
      <c r="F112" s="400"/>
      <c r="G112" s="401"/>
      <c r="H112" s="460"/>
      <c r="I112" s="400"/>
      <c r="J112" s="403"/>
      <c r="K112" s="403"/>
      <c r="L112" s="401"/>
      <c r="M112" s="460"/>
      <c r="N112" s="400"/>
      <c r="O112" s="403"/>
      <c r="P112" s="403"/>
      <c r="Q112" s="403"/>
      <c r="R112" s="403"/>
      <c r="S112" s="403"/>
      <c r="T112" s="403"/>
      <c r="U112" s="401"/>
    </row>
    <row r="113" spans="1:21" ht="21" customHeight="1" thickBot="1">
      <c r="A113" s="6"/>
      <c r="B113" s="158" t="s">
        <v>187</v>
      </c>
      <c r="C113" s="64" t="s">
        <v>62</v>
      </c>
      <c r="D113" s="2">
        <v>7</v>
      </c>
      <c r="E113" s="55" t="s">
        <v>4</v>
      </c>
      <c r="F113" s="193">
        <v>0</v>
      </c>
      <c r="G113" s="194">
        <v>0</v>
      </c>
      <c r="H113" s="57">
        <v>0</v>
      </c>
      <c r="I113" s="196">
        <v>1</v>
      </c>
      <c r="J113" s="115">
        <v>1</v>
      </c>
      <c r="K113" s="216">
        <v>2</v>
      </c>
      <c r="L113" s="197">
        <f t="shared" ref="L113:L118" si="50">$G$3*G113</f>
        <v>0</v>
      </c>
      <c r="M113" s="58">
        <f t="shared" ref="M113:M118" si="51">$H$3*H113</f>
        <v>0</v>
      </c>
      <c r="N113" s="180">
        <v>8950</v>
      </c>
      <c r="O113" s="179">
        <f t="shared" ref="O113:O118" si="52">$I$3*I113</f>
        <v>12200</v>
      </c>
      <c r="P113" s="198">
        <v>2200</v>
      </c>
      <c r="Q113" s="199">
        <f>J6</f>
        <v>11637.78</v>
      </c>
      <c r="R113" s="200">
        <f t="shared" ref="R113:R118" si="53">$J$3*J113</f>
        <v>16000</v>
      </c>
      <c r="S113" s="201">
        <f>K113*K6</f>
        <v>17813.62</v>
      </c>
      <c r="T113" s="202">
        <f t="shared" ref="T113:T118" si="54">$K$3*K113</f>
        <v>28500</v>
      </c>
      <c r="U113" s="179">
        <f>L113+N113+P113+Q113+S113</f>
        <v>40601.399999999994</v>
      </c>
    </row>
    <row r="114" spans="1:21" ht="21" customHeight="1" thickBot="1">
      <c r="A114" s="6"/>
      <c r="B114" s="159" t="s">
        <v>188</v>
      </c>
      <c r="C114" s="62" t="s">
        <v>63</v>
      </c>
      <c r="D114" s="4">
        <v>8</v>
      </c>
      <c r="E114" s="54" t="s">
        <v>4</v>
      </c>
      <c r="F114" s="164">
        <v>0</v>
      </c>
      <c r="G114" s="166">
        <v>0</v>
      </c>
      <c r="H114" s="57">
        <v>0</v>
      </c>
      <c r="I114" s="142">
        <v>1</v>
      </c>
      <c r="J114" s="166">
        <v>0</v>
      </c>
      <c r="K114" s="166">
        <v>0</v>
      </c>
      <c r="L114" s="172">
        <f t="shared" si="50"/>
        <v>0</v>
      </c>
      <c r="M114" s="58">
        <f t="shared" si="51"/>
        <v>0</v>
      </c>
      <c r="N114" s="180">
        <v>8978.2000000000007</v>
      </c>
      <c r="O114" s="181">
        <f t="shared" si="52"/>
        <v>12200</v>
      </c>
      <c r="P114" s="180">
        <v>2200</v>
      </c>
      <c r="Q114" s="182">
        <v>0</v>
      </c>
      <c r="R114" s="183">
        <f t="shared" si="53"/>
        <v>0</v>
      </c>
      <c r="S114" s="184">
        <v>0</v>
      </c>
      <c r="T114" s="185">
        <f t="shared" si="54"/>
        <v>0</v>
      </c>
      <c r="U114" s="179">
        <f t="shared" ref="U114:U118" si="55">L114+N114+P114+Q114+S114</f>
        <v>11178.2</v>
      </c>
    </row>
    <row r="115" spans="1:21" ht="26.25" customHeight="1" thickBot="1">
      <c r="A115" s="6"/>
      <c r="B115" s="160" t="s">
        <v>120</v>
      </c>
      <c r="C115" s="62" t="s">
        <v>120</v>
      </c>
      <c r="D115" s="4">
        <v>50</v>
      </c>
      <c r="E115" s="54" t="s">
        <v>12</v>
      </c>
      <c r="F115" s="167">
        <v>1</v>
      </c>
      <c r="G115" s="166">
        <v>0</v>
      </c>
      <c r="H115" s="57">
        <v>0</v>
      </c>
      <c r="I115" s="166">
        <v>0</v>
      </c>
      <c r="J115" s="166">
        <v>0</v>
      </c>
      <c r="K115" s="207">
        <v>1</v>
      </c>
      <c r="L115" s="172">
        <f t="shared" si="50"/>
        <v>0</v>
      </c>
      <c r="M115" s="58">
        <f t="shared" si="51"/>
        <v>0</v>
      </c>
      <c r="N115" s="180">
        <v>0</v>
      </c>
      <c r="O115" s="181">
        <f t="shared" si="52"/>
        <v>0</v>
      </c>
      <c r="P115" s="180">
        <v>0</v>
      </c>
      <c r="Q115" s="182">
        <v>0</v>
      </c>
      <c r="R115" s="183">
        <f t="shared" si="53"/>
        <v>0</v>
      </c>
      <c r="S115" s="184">
        <f>K6</f>
        <v>8906.81</v>
      </c>
      <c r="T115" s="185">
        <f t="shared" si="54"/>
        <v>14250</v>
      </c>
      <c r="U115" s="179">
        <f t="shared" si="55"/>
        <v>8906.81</v>
      </c>
    </row>
    <row r="116" spans="1:21" ht="21" customHeight="1" thickBot="1">
      <c r="A116" s="6"/>
      <c r="B116" s="160" t="s">
        <v>66</v>
      </c>
      <c r="C116" s="62" t="s">
        <v>66</v>
      </c>
      <c r="D116" s="4">
        <v>51</v>
      </c>
      <c r="E116" s="54" t="s">
        <v>12</v>
      </c>
      <c r="F116" s="164">
        <v>0</v>
      </c>
      <c r="G116" s="166">
        <v>0</v>
      </c>
      <c r="H116" s="57">
        <v>0</v>
      </c>
      <c r="I116" s="166">
        <v>0</v>
      </c>
      <c r="J116" s="123">
        <v>1</v>
      </c>
      <c r="K116" s="207">
        <v>2</v>
      </c>
      <c r="L116" s="172">
        <f t="shared" si="50"/>
        <v>0</v>
      </c>
      <c r="M116" s="58">
        <f t="shared" si="51"/>
        <v>0</v>
      </c>
      <c r="N116" s="180">
        <v>0</v>
      </c>
      <c r="O116" s="181">
        <f t="shared" si="52"/>
        <v>0</v>
      </c>
      <c r="P116" s="180">
        <v>0</v>
      </c>
      <c r="Q116" s="182">
        <f>J6</f>
        <v>11637.78</v>
      </c>
      <c r="R116" s="183">
        <f t="shared" si="53"/>
        <v>16000</v>
      </c>
      <c r="S116" s="184">
        <f>K116*K6</f>
        <v>17813.62</v>
      </c>
      <c r="T116" s="185">
        <f t="shared" si="54"/>
        <v>28500</v>
      </c>
      <c r="U116" s="179">
        <f t="shared" si="55"/>
        <v>29451.4</v>
      </c>
    </row>
    <row r="117" spans="1:21" ht="21" customHeight="1" thickBot="1">
      <c r="A117" s="7"/>
      <c r="B117" s="160" t="s">
        <v>67</v>
      </c>
      <c r="C117" s="62" t="s">
        <v>67</v>
      </c>
      <c r="D117" s="4">
        <v>52</v>
      </c>
      <c r="E117" s="54" t="s">
        <v>12</v>
      </c>
      <c r="F117" s="164">
        <v>0</v>
      </c>
      <c r="G117" s="166">
        <v>0</v>
      </c>
      <c r="H117" s="57">
        <v>0</v>
      </c>
      <c r="I117" s="142">
        <v>1</v>
      </c>
      <c r="J117" s="123">
        <v>1</v>
      </c>
      <c r="K117" s="166">
        <v>0</v>
      </c>
      <c r="L117" s="172">
        <f t="shared" si="50"/>
        <v>0</v>
      </c>
      <c r="M117" s="58">
        <f t="shared" si="51"/>
        <v>0</v>
      </c>
      <c r="N117" s="180">
        <v>8978.2000000000007</v>
      </c>
      <c r="O117" s="181">
        <f t="shared" si="52"/>
        <v>12200</v>
      </c>
      <c r="P117" s="180">
        <v>2200</v>
      </c>
      <c r="Q117" s="182">
        <f>J6</f>
        <v>11637.78</v>
      </c>
      <c r="R117" s="183">
        <f t="shared" si="53"/>
        <v>16000</v>
      </c>
      <c r="S117" s="184">
        <v>0</v>
      </c>
      <c r="T117" s="185">
        <f t="shared" si="54"/>
        <v>0</v>
      </c>
      <c r="U117" s="179">
        <f t="shared" si="55"/>
        <v>22815.980000000003</v>
      </c>
    </row>
    <row r="118" spans="1:21" ht="21" customHeight="1" thickBot="1">
      <c r="A118" s="7"/>
      <c r="B118" s="160" t="s">
        <v>68</v>
      </c>
      <c r="C118" s="62" t="s">
        <v>68</v>
      </c>
      <c r="D118" s="4">
        <v>53</v>
      </c>
      <c r="E118" s="54" t="s">
        <v>12</v>
      </c>
      <c r="F118" s="164">
        <v>0</v>
      </c>
      <c r="G118" s="166">
        <v>0</v>
      </c>
      <c r="H118" s="57">
        <v>0</v>
      </c>
      <c r="I118" s="166">
        <v>0</v>
      </c>
      <c r="J118" s="123">
        <v>1</v>
      </c>
      <c r="K118" s="207">
        <v>1</v>
      </c>
      <c r="L118" s="172">
        <f t="shared" si="50"/>
        <v>0</v>
      </c>
      <c r="M118" s="58">
        <f t="shared" si="51"/>
        <v>0</v>
      </c>
      <c r="N118" s="180">
        <v>0</v>
      </c>
      <c r="O118" s="181">
        <f t="shared" si="52"/>
        <v>0</v>
      </c>
      <c r="P118" s="180">
        <v>0</v>
      </c>
      <c r="Q118" s="182">
        <f>J6</f>
        <v>11637.78</v>
      </c>
      <c r="R118" s="183">
        <f t="shared" si="53"/>
        <v>16000</v>
      </c>
      <c r="S118" s="184">
        <f>K6</f>
        <v>8906.81</v>
      </c>
      <c r="T118" s="185">
        <f t="shared" si="54"/>
        <v>14250</v>
      </c>
      <c r="U118" s="179">
        <f t="shared" si="55"/>
        <v>20544.59</v>
      </c>
    </row>
    <row r="119" spans="1:21" ht="21" hidden="1" customHeight="1" thickBot="1">
      <c r="B119" s="18" t="s">
        <v>132</v>
      </c>
      <c r="F119" s="28"/>
      <c r="H119" s="11"/>
      <c r="I119" s="11"/>
      <c r="J119" s="11"/>
      <c r="K119" s="11"/>
      <c r="L119" s="23"/>
      <c r="N119" s="23"/>
      <c r="O119" s="23"/>
      <c r="Q119" s="23"/>
      <c r="S119" s="23"/>
      <c r="U119" s="23"/>
    </row>
    <row r="120" spans="1:21" s="11" customFormat="1" ht="21" hidden="1" customHeight="1" thickBot="1">
      <c r="A120" s="443" t="s">
        <v>119</v>
      </c>
      <c r="B120" s="421" t="s">
        <v>137</v>
      </c>
      <c r="C120" s="421" t="s">
        <v>114</v>
      </c>
      <c r="D120" s="421" t="s">
        <v>0</v>
      </c>
      <c r="E120" s="421" t="s">
        <v>1</v>
      </c>
      <c r="F120" s="424" t="s">
        <v>154</v>
      </c>
      <c r="G120" s="424" t="s">
        <v>139</v>
      </c>
      <c r="H120" s="424" t="s">
        <v>138</v>
      </c>
      <c r="I120" s="424" t="s">
        <v>140</v>
      </c>
      <c r="J120" s="415" t="s">
        <v>145</v>
      </c>
      <c r="K120" s="415" t="s">
        <v>146</v>
      </c>
      <c r="L120" s="417" t="s">
        <v>148</v>
      </c>
      <c r="M120" s="417" t="s">
        <v>149</v>
      </c>
      <c r="N120" s="36"/>
      <c r="O120" s="417" t="s">
        <v>150</v>
      </c>
      <c r="P120" s="36"/>
      <c r="Q120" s="36"/>
      <c r="R120" s="413" t="s">
        <v>151</v>
      </c>
      <c r="S120" s="37"/>
      <c r="T120" s="413" t="s">
        <v>152</v>
      </c>
      <c r="U120" s="413" t="s">
        <v>153</v>
      </c>
    </row>
    <row r="121" spans="1:21" s="11" customFormat="1" ht="21" hidden="1" customHeight="1" thickBot="1">
      <c r="A121" s="444"/>
      <c r="B121" s="422"/>
      <c r="C121" s="423"/>
      <c r="D121" s="421"/>
      <c r="E121" s="421"/>
      <c r="F121" s="425"/>
      <c r="G121" s="425"/>
      <c r="H121" s="424"/>
      <c r="I121" s="425"/>
      <c r="J121" s="416"/>
      <c r="K121" s="416"/>
      <c r="L121" s="418"/>
      <c r="M121" s="417"/>
      <c r="N121" s="51"/>
      <c r="O121" s="418"/>
      <c r="P121" s="51"/>
      <c r="Q121" s="51"/>
      <c r="R121" s="414"/>
      <c r="S121" s="61"/>
      <c r="T121" s="414"/>
      <c r="U121" s="414"/>
    </row>
    <row r="122" spans="1:21" ht="21" customHeight="1" thickBot="1">
      <c r="B122" s="160" t="s">
        <v>69</v>
      </c>
      <c r="C122" s="63" t="s">
        <v>69</v>
      </c>
      <c r="D122" s="14">
        <v>54</v>
      </c>
      <c r="E122" s="53" t="s">
        <v>49</v>
      </c>
      <c r="F122" s="164">
        <v>0</v>
      </c>
      <c r="G122" s="166">
        <v>0</v>
      </c>
      <c r="H122" s="57">
        <v>0</v>
      </c>
      <c r="I122" s="142">
        <v>1</v>
      </c>
      <c r="J122" s="123">
        <v>1</v>
      </c>
      <c r="K122" s="207">
        <v>2</v>
      </c>
      <c r="L122" s="172">
        <f t="shared" ref="L122:L127" si="56">$G$3*G122</f>
        <v>0</v>
      </c>
      <c r="M122" s="58">
        <f t="shared" ref="M122:M127" si="57">$H$3*H122</f>
        <v>0</v>
      </c>
      <c r="N122" s="180">
        <v>8950</v>
      </c>
      <c r="O122" s="181">
        <f t="shared" ref="O122:O127" si="58">$I$3*I122</f>
        <v>12200</v>
      </c>
      <c r="P122" s="180">
        <v>2200</v>
      </c>
      <c r="Q122" s="182">
        <v>11637.8</v>
      </c>
      <c r="R122" s="183">
        <f t="shared" ref="R122:R127" si="59">$J$3*J122</f>
        <v>16000</v>
      </c>
      <c r="S122" s="184">
        <f>K122*K6</f>
        <v>17813.62</v>
      </c>
      <c r="T122" s="185">
        <f t="shared" ref="T122:T127" si="60">$K$3*K122</f>
        <v>28500</v>
      </c>
      <c r="U122" s="179">
        <f t="shared" ref="U122:U127" si="61">L122+N122+P122+Q122+S122</f>
        <v>40601.42</v>
      </c>
    </row>
    <row r="123" spans="1:21" ht="21" customHeight="1" thickBot="1">
      <c r="B123" s="160" t="s">
        <v>70</v>
      </c>
      <c r="C123" s="62" t="s">
        <v>70</v>
      </c>
      <c r="D123" s="4">
        <v>55</v>
      </c>
      <c r="E123" s="54" t="s">
        <v>12</v>
      </c>
      <c r="F123" s="164">
        <v>0</v>
      </c>
      <c r="G123" s="166">
        <v>0</v>
      </c>
      <c r="H123" s="57">
        <v>0</v>
      </c>
      <c r="I123" s="166">
        <v>0</v>
      </c>
      <c r="J123" s="123">
        <v>1</v>
      </c>
      <c r="K123" s="207">
        <v>1</v>
      </c>
      <c r="L123" s="172">
        <f t="shared" si="56"/>
        <v>0</v>
      </c>
      <c r="M123" s="58">
        <f t="shared" si="57"/>
        <v>0</v>
      </c>
      <c r="N123" s="180">
        <v>0</v>
      </c>
      <c r="O123" s="181">
        <f t="shared" si="58"/>
        <v>0</v>
      </c>
      <c r="P123" s="180">
        <v>0</v>
      </c>
      <c r="Q123" s="182">
        <f>J6</f>
        <v>11637.78</v>
      </c>
      <c r="R123" s="183">
        <f t="shared" si="59"/>
        <v>16000</v>
      </c>
      <c r="S123" s="184">
        <f>K6</f>
        <v>8906.81</v>
      </c>
      <c r="T123" s="185">
        <f t="shared" si="60"/>
        <v>14250</v>
      </c>
      <c r="U123" s="179">
        <f t="shared" si="61"/>
        <v>20544.59</v>
      </c>
    </row>
    <row r="124" spans="1:21" ht="21" customHeight="1" thickBot="1">
      <c r="B124" s="217" t="s">
        <v>117</v>
      </c>
      <c r="C124" s="66" t="s">
        <v>118</v>
      </c>
      <c r="D124" s="4">
        <v>56</v>
      </c>
      <c r="E124" s="54" t="s">
        <v>12</v>
      </c>
      <c r="F124" s="164">
        <v>0</v>
      </c>
      <c r="G124" s="166">
        <v>0</v>
      </c>
      <c r="H124" s="57">
        <v>0</v>
      </c>
      <c r="I124" s="166">
        <v>0</v>
      </c>
      <c r="J124" s="123">
        <v>1</v>
      </c>
      <c r="K124" s="207">
        <v>2</v>
      </c>
      <c r="L124" s="172">
        <f t="shared" si="56"/>
        <v>0</v>
      </c>
      <c r="M124" s="58">
        <f t="shared" si="57"/>
        <v>0</v>
      </c>
      <c r="N124" s="180">
        <v>0</v>
      </c>
      <c r="O124" s="181">
        <f t="shared" si="58"/>
        <v>0</v>
      </c>
      <c r="P124" s="180">
        <v>0</v>
      </c>
      <c r="Q124" s="182">
        <f>J6</f>
        <v>11637.78</v>
      </c>
      <c r="R124" s="183">
        <f t="shared" si="59"/>
        <v>16000</v>
      </c>
      <c r="S124" s="184">
        <f>K124*K6</f>
        <v>17813.62</v>
      </c>
      <c r="T124" s="185">
        <f t="shared" si="60"/>
        <v>28500</v>
      </c>
      <c r="U124" s="179">
        <f t="shared" si="61"/>
        <v>29451.4</v>
      </c>
    </row>
    <row r="125" spans="1:21" ht="21" customHeight="1" thickBot="1">
      <c r="B125" s="160" t="s">
        <v>64</v>
      </c>
      <c r="C125" s="62" t="s">
        <v>64</v>
      </c>
      <c r="D125" s="4">
        <v>57</v>
      </c>
      <c r="E125" s="54" t="s">
        <v>12</v>
      </c>
      <c r="F125" s="164">
        <v>0</v>
      </c>
      <c r="G125" s="165">
        <v>1</v>
      </c>
      <c r="H125" s="57">
        <v>0</v>
      </c>
      <c r="I125" s="166">
        <v>0</v>
      </c>
      <c r="J125" s="166">
        <v>0</v>
      </c>
      <c r="K125" s="166">
        <v>0</v>
      </c>
      <c r="L125" s="172">
        <f>G125*G6</f>
        <v>69478.2</v>
      </c>
      <c r="M125" s="58">
        <f t="shared" si="57"/>
        <v>0</v>
      </c>
      <c r="N125" s="180">
        <v>0</v>
      </c>
      <c r="O125" s="181">
        <f t="shared" si="58"/>
        <v>0</v>
      </c>
      <c r="P125" s="180">
        <v>0</v>
      </c>
      <c r="Q125" s="182">
        <v>0</v>
      </c>
      <c r="R125" s="183">
        <f t="shared" si="59"/>
        <v>0</v>
      </c>
      <c r="S125" s="184">
        <v>0</v>
      </c>
      <c r="T125" s="185">
        <f t="shared" si="60"/>
        <v>0</v>
      </c>
      <c r="U125" s="179">
        <f t="shared" si="61"/>
        <v>69478.2</v>
      </c>
    </row>
    <row r="126" spans="1:21" ht="21" customHeight="1" thickBot="1">
      <c r="B126" s="160" t="s">
        <v>71</v>
      </c>
      <c r="C126" s="62" t="s">
        <v>71</v>
      </c>
      <c r="D126" s="4">
        <v>58</v>
      </c>
      <c r="E126" s="54" t="s">
        <v>12</v>
      </c>
      <c r="F126" s="164">
        <v>0</v>
      </c>
      <c r="G126" s="166">
        <v>0</v>
      </c>
      <c r="H126" s="57">
        <v>0</v>
      </c>
      <c r="I126" s="166">
        <v>0</v>
      </c>
      <c r="J126" s="123">
        <v>1</v>
      </c>
      <c r="K126" s="207">
        <v>2</v>
      </c>
      <c r="L126" s="172">
        <f t="shared" si="56"/>
        <v>0</v>
      </c>
      <c r="M126" s="58">
        <f t="shared" si="57"/>
        <v>0</v>
      </c>
      <c r="N126" s="180">
        <v>0</v>
      </c>
      <c r="O126" s="181">
        <f t="shared" si="58"/>
        <v>0</v>
      </c>
      <c r="P126" s="180">
        <v>0</v>
      </c>
      <c r="Q126" s="182">
        <f>J6</f>
        <v>11637.78</v>
      </c>
      <c r="R126" s="183">
        <f t="shared" si="59"/>
        <v>16000</v>
      </c>
      <c r="S126" s="184">
        <f>K126*K6</f>
        <v>17813.62</v>
      </c>
      <c r="T126" s="185">
        <f t="shared" si="60"/>
        <v>28500</v>
      </c>
      <c r="U126" s="179">
        <f t="shared" si="61"/>
        <v>29451.4</v>
      </c>
    </row>
    <row r="127" spans="1:21" ht="21" customHeight="1" thickBot="1">
      <c r="B127" s="160" t="s">
        <v>61</v>
      </c>
      <c r="C127" s="62" t="s">
        <v>61</v>
      </c>
      <c r="D127" s="4">
        <v>59</v>
      </c>
      <c r="E127" s="54" t="s">
        <v>12</v>
      </c>
      <c r="F127" s="164">
        <v>0</v>
      </c>
      <c r="G127" s="166">
        <v>0</v>
      </c>
      <c r="H127" s="57">
        <v>0</v>
      </c>
      <c r="I127" s="142">
        <v>1</v>
      </c>
      <c r="J127" s="166">
        <v>0</v>
      </c>
      <c r="K127" s="207">
        <v>2</v>
      </c>
      <c r="L127" s="172">
        <f t="shared" si="56"/>
        <v>0</v>
      </c>
      <c r="M127" s="58">
        <f t="shared" si="57"/>
        <v>0</v>
      </c>
      <c r="N127" s="180">
        <v>8978.2000000000007</v>
      </c>
      <c r="O127" s="181">
        <f t="shared" si="58"/>
        <v>12200</v>
      </c>
      <c r="P127" s="180">
        <v>2200</v>
      </c>
      <c r="Q127" s="182">
        <v>0</v>
      </c>
      <c r="R127" s="183">
        <f t="shared" si="59"/>
        <v>0</v>
      </c>
      <c r="S127" s="184">
        <f>K127*K6</f>
        <v>17813.62</v>
      </c>
      <c r="T127" s="185">
        <f t="shared" si="60"/>
        <v>28500</v>
      </c>
      <c r="U127" s="179">
        <f t="shared" si="61"/>
        <v>28991.82</v>
      </c>
    </row>
    <row r="128" spans="1:21" ht="21" hidden="1" customHeight="1" thickBot="1">
      <c r="B128" s="18" t="s">
        <v>132</v>
      </c>
      <c r="F128" s="28"/>
      <c r="H128" s="11"/>
      <c r="I128" s="11"/>
      <c r="J128" s="11"/>
      <c r="K128" s="11"/>
      <c r="L128" s="23"/>
      <c r="N128" s="23"/>
      <c r="O128" s="23"/>
      <c r="Q128" s="23"/>
      <c r="S128" s="23"/>
      <c r="U128" s="23"/>
    </row>
    <row r="129" spans="1:21" s="11" customFormat="1" ht="21" hidden="1" customHeight="1" thickBot="1">
      <c r="A129" s="443" t="s">
        <v>119</v>
      </c>
      <c r="B129" s="421" t="s">
        <v>137</v>
      </c>
      <c r="C129" s="421" t="s">
        <v>114</v>
      </c>
      <c r="D129" s="421" t="s">
        <v>0</v>
      </c>
      <c r="E129" s="421" t="s">
        <v>1</v>
      </c>
      <c r="F129" s="424" t="s">
        <v>154</v>
      </c>
      <c r="G129" s="424" t="s">
        <v>139</v>
      </c>
      <c r="H129" s="424" t="s">
        <v>138</v>
      </c>
      <c r="I129" s="424" t="s">
        <v>140</v>
      </c>
      <c r="J129" s="415" t="s">
        <v>145</v>
      </c>
      <c r="K129" s="415" t="s">
        <v>146</v>
      </c>
      <c r="L129" s="417" t="s">
        <v>148</v>
      </c>
      <c r="M129" s="417" t="s">
        <v>149</v>
      </c>
      <c r="N129" s="36"/>
      <c r="O129" s="417" t="s">
        <v>150</v>
      </c>
      <c r="P129" s="36"/>
      <c r="Q129" s="36"/>
      <c r="R129" s="413" t="s">
        <v>151</v>
      </c>
      <c r="S129" s="37"/>
      <c r="T129" s="413" t="s">
        <v>152</v>
      </c>
      <c r="U129" s="413" t="s">
        <v>153</v>
      </c>
    </row>
    <row r="130" spans="1:21" s="11" customFormat="1" ht="21" hidden="1" customHeight="1" thickBot="1">
      <c r="A130" s="444"/>
      <c r="B130" s="422"/>
      <c r="C130" s="423"/>
      <c r="D130" s="421"/>
      <c r="E130" s="421"/>
      <c r="F130" s="425"/>
      <c r="G130" s="425"/>
      <c r="H130" s="424"/>
      <c r="I130" s="425"/>
      <c r="J130" s="416"/>
      <c r="K130" s="416"/>
      <c r="L130" s="418"/>
      <c r="M130" s="417"/>
      <c r="N130" s="51"/>
      <c r="O130" s="418"/>
      <c r="P130" s="51"/>
      <c r="Q130" s="51"/>
      <c r="R130" s="414"/>
      <c r="S130" s="61"/>
      <c r="T130" s="414"/>
      <c r="U130" s="414"/>
    </row>
    <row r="131" spans="1:21" ht="21" customHeight="1" thickBot="1">
      <c r="B131" s="160" t="s">
        <v>72</v>
      </c>
      <c r="C131" s="62" t="s">
        <v>72</v>
      </c>
      <c r="D131" s="4">
        <v>60</v>
      </c>
      <c r="E131" s="54" t="s">
        <v>12</v>
      </c>
      <c r="F131" s="164">
        <v>0</v>
      </c>
      <c r="G131" s="166">
        <v>0</v>
      </c>
      <c r="H131" s="57">
        <v>0</v>
      </c>
      <c r="I131" s="166">
        <v>0</v>
      </c>
      <c r="J131" s="123">
        <v>1</v>
      </c>
      <c r="K131" s="207">
        <v>2</v>
      </c>
      <c r="L131" s="172">
        <f>$G$3*G131</f>
        <v>0</v>
      </c>
      <c r="M131" s="58">
        <f>$H$3*H131</f>
        <v>0</v>
      </c>
      <c r="N131" s="180">
        <v>0</v>
      </c>
      <c r="O131" s="181">
        <f>$I$3*I131</f>
        <v>0</v>
      </c>
      <c r="P131" s="180">
        <v>0</v>
      </c>
      <c r="Q131" s="182">
        <f>J6</f>
        <v>11637.78</v>
      </c>
      <c r="R131" s="183">
        <f>$J$3*J131</f>
        <v>16000</v>
      </c>
      <c r="S131" s="184">
        <f>2*K6</f>
        <v>17813.62</v>
      </c>
      <c r="T131" s="185">
        <f>$K$3*K131</f>
        <v>28500</v>
      </c>
      <c r="U131" s="179">
        <f>L131+N131+P131+Q131+S131</f>
        <v>29451.4</v>
      </c>
    </row>
    <row r="132" spans="1:21" ht="21" hidden="1" customHeight="1" thickBot="1">
      <c r="B132" s="69"/>
      <c r="C132" s="4"/>
      <c r="D132" s="4"/>
      <c r="E132" s="4"/>
      <c r="F132" s="26"/>
      <c r="H132" s="11"/>
      <c r="I132" s="11"/>
      <c r="J132" s="11"/>
      <c r="K132" s="11"/>
      <c r="L132" s="23"/>
      <c r="N132" s="23"/>
      <c r="O132" s="23"/>
      <c r="Q132" s="23"/>
      <c r="S132" s="23"/>
      <c r="U132" s="23"/>
    </row>
    <row r="133" spans="1:21" ht="21" customHeight="1" thickBot="1">
      <c r="B133" s="218" t="s">
        <v>73</v>
      </c>
      <c r="C133" s="62" t="s">
        <v>73</v>
      </c>
      <c r="D133" s="16">
        <v>61</v>
      </c>
      <c r="E133" s="54" t="s">
        <v>12</v>
      </c>
      <c r="F133" s="164">
        <v>0</v>
      </c>
      <c r="G133" s="165">
        <v>1</v>
      </c>
      <c r="H133" s="57">
        <v>0</v>
      </c>
      <c r="I133" s="164">
        <v>0</v>
      </c>
      <c r="J133" s="166">
        <v>0</v>
      </c>
      <c r="K133" s="166">
        <v>0</v>
      </c>
      <c r="L133" s="172">
        <f>G133*G6</f>
        <v>69478.2</v>
      </c>
      <c r="M133" s="58">
        <f>$H$3*H133</f>
        <v>0</v>
      </c>
      <c r="N133" s="180">
        <v>0</v>
      </c>
      <c r="O133" s="181">
        <f>$I$3*I133</f>
        <v>0</v>
      </c>
      <c r="P133" s="180">
        <v>0</v>
      </c>
      <c r="Q133" s="182">
        <v>0</v>
      </c>
      <c r="R133" s="183">
        <f>$J$3*J133</f>
        <v>0</v>
      </c>
      <c r="S133" s="184">
        <v>0</v>
      </c>
      <c r="T133" s="185">
        <f>$K$3*K133</f>
        <v>0</v>
      </c>
      <c r="U133" s="179">
        <f>L133+N133+P133+Q133+S133</f>
        <v>69478.2</v>
      </c>
    </row>
    <row r="134" spans="1:21" ht="21" hidden="1" customHeight="1" thickBot="1">
      <c r="B134" s="18" t="s">
        <v>133</v>
      </c>
      <c r="F134" s="28"/>
      <c r="H134" s="11"/>
      <c r="I134" s="11"/>
      <c r="J134" s="11"/>
      <c r="K134" s="11"/>
      <c r="L134" s="23"/>
      <c r="N134" s="23"/>
      <c r="O134" s="23"/>
      <c r="Q134" s="23"/>
      <c r="S134" s="23"/>
      <c r="U134" s="23"/>
    </row>
    <row r="135" spans="1:21" s="11" customFormat="1" ht="21" hidden="1" customHeight="1" thickBot="1">
      <c r="A135" s="443" t="s">
        <v>119</v>
      </c>
      <c r="B135" s="421" t="s">
        <v>137</v>
      </c>
      <c r="C135" s="421" t="s">
        <v>114</v>
      </c>
      <c r="D135" s="421" t="s">
        <v>0</v>
      </c>
      <c r="E135" s="421" t="s">
        <v>1</v>
      </c>
      <c r="F135" s="424" t="s">
        <v>154</v>
      </c>
      <c r="G135" s="424" t="s">
        <v>139</v>
      </c>
      <c r="H135" s="424" t="s">
        <v>138</v>
      </c>
      <c r="I135" s="424" t="s">
        <v>140</v>
      </c>
      <c r="J135" s="415" t="s">
        <v>145</v>
      </c>
      <c r="K135" s="415" t="s">
        <v>146</v>
      </c>
      <c r="L135" s="417" t="s">
        <v>148</v>
      </c>
      <c r="M135" s="417" t="s">
        <v>149</v>
      </c>
      <c r="N135" s="36"/>
      <c r="O135" s="417" t="s">
        <v>150</v>
      </c>
      <c r="P135" s="36"/>
      <c r="Q135" s="36"/>
      <c r="R135" s="413" t="s">
        <v>151</v>
      </c>
      <c r="S135" s="37"/>
      <c r="T135" s="413" t="s">
        <v>152</v>
      </c>
      <c r="U135" s="413" t="s">
        <v>153</v>
      </c>
    </row>
    <row r="136" spans="1:21" s="11" customFormat="1" ht="21" hidden="1" customHeight="1" thickBot="1">
      <c r="A136" s="444"/>
      <c r="B136" s="422"/>
      <c r="C136" s="423"/>
      <c r="D136" s="421"/>
      <c r="E136" s="421"/>
      <c r="F136" s="425"/>
      <c r="G136" s="425"/>
      <c r="H136" s="424"/>
      <c r="I136" s="425"/>
      <c r="J136" s="416"/>
      <c r="K136" s="416"/>
      <c r="L136" s="418"/>
      <c r="M136" s="417"/>
      <c r="N136" s="51"/>
      <c r="O136" s="418"/>
      <c r="P136" s="51"/>
      <c r="Q136" s="51"/>
      <c r="R136" s="414"/>
      <c r="S136" s="61"/>
      <c r="T136" s="414"/>
      <c r="U136" s="414"/>
    </row>
    <row r="137" spans="1:21" s="11" customFormat="1" ht="15" customHeight="1" thickBot="1">
      <c r="A137" s="82"/>
      <c r="B137" s="219" t="s">
        <v>170</v>
      </c>
      <c r="C137" s="88"/>
      <c r="D137" s="82"/>
      <c r="E137" s="82"/>
      <c r="F137" s="400"/>
      <c r="G137" s="401"/>
      <c r="H137" s="460"/>
      <c r="I137" s="400"/>
      <c r="J137" s="403"/>
      <c r="K137" s="403"/>
      <c r="L137" s="401"/>
      <c r="M137" s="460"/>
      <c r="N137" s="400"/>
      <c r="O137" s="403"/>
      <c r="P137" s="403"/>
      <c r="Q137" s="403"/>
      <c r="R137" s="403"/>
      <c r="S137" s="403"/>
      <c r="T137" s="403"/>
      <c r="U137" s="401"/>
    </row>
    <row r="138" spans="1:21" ht="21" customHeight="1" thickBot="1">
      <c r="B138" s="159" t="s">
        <v>189</v>
      </c>
      <c r="C138" s="62" t="s">
        <v>76</v>
      </c>
      <c r="D138" s="2">
        <v>9</v>
      </c>
      <c r="E138" s="54" t="s">
        <v>4</v>
      </c>
      <c r="F138" s="193">
        <v>0</v>
      </c>
      <c r="G138" s="194">
        <v>0</v>
      </c>
      <c r="H138" s="57">
        <v>0</v>
      </c>
      <c r="I138" s="196">
        <v>1</v>
      </c>
      <c r="J138" s="115">
        <v>3</v>
      </c>
      <c r="K138" s="194">
        <v>0</v>
      </c>
      <c r="L138" s="197">
        <f t="shared" ref="L138:L143" si="62">$G$3*G138</f>
        <v>0</v>
      </c>
      <c r="M138" s="58">
        <f t="shared" ref="M138:M143" si="63">$H$3*H138</f>
        <v>0</v>
      </c>
      <c r="N138" s="180">
        <v>8950</v>
      </c>
      <c r="O138" s="179">
        <f t="shared" ref="O138:O143" si="64">$I$3*I138</f>
        <v>12200</v>
      </c>
      <c r="P138" s="198">
        <v>2200</v>
      </c>
      <c r="Q138" s="199">
        <f>J138*J8</f>
        <v>34913.340000000004</v>
      </c>
      <c r="R138" s="200">
        <f t="shared" ref="R138:R143" si="65">$J$3*J138</f>
        <v>48000</v>
      </c>
      <c r="S138" s="201">
        <v>0</v>
      </c>
      <c r="T138" s="202">
        <f t="shared" ref="T138:T143" si="66">$K$3*K138</f>
        <v>0</v>
      </c>
      <c r="U138" s="179">
        <f>L138+N138+P138+Q138+S138</f>
        <v>46063.340000000004</v>
      </c>
    </row>
    <row r="139" spans="1:21" ht="21" customHeight="1" thickBot="1">
      <c r="B139" s="160" t="s">
        <v>78</v>
      </c>
      <c r="C139" s="62" t="s">
        <v>78</v>
      </c>
      <c r="D139" s="4">
        <v>62</v>
      </c>
      <c r="E139" s="54" t="s">
        <v>12</v>
      </c>
      <c r="F139" s="167">
        <v>1</v>
      </c>
      <c r="G139" s="166">
        <v>0</v>
      </c>
      <c r="H139" s="57">
        <v>0</v>
      </c>
      <c r="I139" s="166">
        <v>0</v>
      </c>
      <c r="J139" s="166">
        <v>0</v>
      </c>
      <c r="K139" s="207">
        <v>2</v>
      </c>
      <c r="L139" s="172">
        <f t="shared" si="62"/>
        <v>0</v>
      </c>
      <c r="M139" s="58">
        <f t="shared" si="63"/>
        <v>0</v>
      </c>
      <c r="N139" s="180">
        <v>0</v>
      </c>
      <c r="O139" s="181">
        <f t="shared" si="64"/>
        <v>0</v>
      </c>
      <c r="P139" s="180">
        <v>0</v>
      </c>
      <c r="Q139" s="182">
        <v>0</v>
      </c>
      <c r="R139" s="183">
        <f t="shared" si="65"/>
        <v>0</v>
      </c>
      <c r="S139" s="184">
        <f>K139*K6</f>
        <v>17813.62</v>
      </c>
      <c r="T139" s="185">
        <f t="shared" si="66"/>
        <v>28500</v>
      </c>
      <c r="U139" s="179">
        <f t="shared" ref="U139:U143" si="67">L139+N139+P139+Q139+S139</f>
        <v>17813.62</v>
      </c>
    </row>
    <row r="140" spans="1:21" ht="21" customHeight="1" thickBot="1">
      <c r="B140" s="160" t="s">
        <v>79</v>
      </c>
      <c r="C140" s="62" t="s">
        <v>79</v>
      </c>
      <c r="D140" s="4">
        <v>63</v>
      </c>
      <c r="E140" s="54" t="s">
        <v>12</v>
      </c>
      <c r="F140" s="167">
        <v>1</v>
      </c>
      <c r="G140" s="166">
        <v>0</v>
      </c>
      <c r="H140" s="57">
        <v>0</v>
      </c>
      <c r="I140" s="166">
        <v>0</v>
      </c>
      <c r="J140" s="166">
        <v>0</v>
      </c>
      <c r="K140" s="207">
        <v>2</v>
      </c>
      <c r="L140" s="172">
        <f t="shared" si="62"/>
        <v>0</v>
      </c>
      <c r="M140" s="58">
        <f t="shared" si="63"/>
        <v>0</v>
      </c>
      <c r="N140" s="180">
        <v>0</v>
      </c>
      <c r="O140" s="181">
        <f t="shared" si="64"/>
        <v>0</v>
      </c>
      <c r="P140" s="180">
        <v>0</v>
      </c>
      <c r="Q140" s="182">
        <v>0</v>
      </c>
      <c r="R140" s="183">
        <f t="shared" si="65"/>
        <v>0</v>
      </c>
      <c r="S140" s="184">
        <f>K140*K6</f>
        <v>17813.62</v>
      </c>
      <c r="T140" s="185">
        <f t="shared" si="66"/>
        <v>28500</v>
      </c>
      <c r="U140" s="179">
        <f t="shared" si="67"/>
        <v>17813.62</v>
      </c>
    </row>
    <row r="141" spans="1:21" ht="21" customHeight="1" thickBot="1">
      <c r="B141" s="160" t="s">
        <v>80</v>
      </c>
      <c r="C141" s="62" t="s">
        <v>80</v>
      </c>
      <c r="D141" s="4">
        <v>64</v>
      </c>
      <c r="E141" s="54" t="s">
        <v>12</v>
      </c>
      <c r="F141" s="164">
        <v>0</v>
      </c>
      <c r="G141" s="165">
        <v>1</v>
      </c>
      <c r="H141" s="57">
        <v>0</v>
      </c>
      <c r="I141" s="166">
        <v>0</v>
      </c>
      <c r="J141" s="166">
        <v>0</v>
      </c>
      <c r="K141" s="166">
        <v>0</v>
      </c>
      <c r="L141" s="172">
        <f>G141*G6</f>
        <v>69478.2</v>
      </c>
      <c r="M141" s="58">
        <f t="shared" si="63"/>
        <v>0</v>
      </c>
      <c r="N141" s="180">
        <v>0</v>
      </c>
      <c r="O141" s="181">
        <f t="shared" si="64"/>
        <v>0</v>
      </c>
      <c r="P141" s="180">
        <v>0</v>
      </c>
      <c r="Q141" s="182">
        <v>0</v>
      </c>
      <c r="R141" s="183">
        <f t="shared" si="65"/>
        <v>0</v>
      </c>
      <c r="S141" s="184">
        <v>0</v>
      </c>
      <c r="T141" s="185">
        <f t="shared" si="66"/>
        <v>0</v>
      </c>
      <c r="U141" s="179">
        <f t="shared" si="67"/>
        <v>69478.2</v>
      </c>
    </row>
    <row r="142" spans="1:21" ht="21" customHeight="1" thickBot="1">
      <c r="B142" s="160" t="s">
        <v>81</v>
      </c>
      <c r="C142" s="62" t="s">
        <v>81</v>
      </c>
      <c r="D142" s="4">
        <v>65</v>
      </c>
      <c r="E142" s="54" t="s">
        <v>12</v>
      </c>
      <c r="F142" s="164">
        <v>0</v>
      </c>
      <c r="G142" s="165">
        <v>1</v>
      </c>
      <c r="H142" s="57">
        <v>0</v>
      </c>
      <c r="I142" s="166">
        <v>0</v>
      </c>
      <c r="J142" s="166">
        <v>0</v>
      </c>
      <c r="K142" s="166">
        <v>0</v>
      </c>
      <c r="L142" s="172">
        <f>G142*G6</f>
        <v>69478.2</v>
      </c>
      <c r="M142" s="58">
        <f t="shared" si="63"/>
        <v>0</v>
      </c>
      <c r="N142" s="180">
        <v>0</v>
      </c>
      <c r="O142" s="181">
        <f t="shared" si="64"/>
        <v>0</v>
      </c>
      <c r="P142" s="180">
        <v>0</v>
      </c>
      <c r="Q142" s="182">
        <v>0</v>
      </c>
      <c r="R142" s="183">
        <f t="shared" si="65"/>
        <v>0</v>
      </c>
      <c r="S142" s="184">
        <v>0</v>
      </c>
      <c r="T142" s="185">
        <f t="shared" si="66"/>
        <v>0</v>
      </c>
      <c r="U142" s="179">
        <f t="shared" si="67"/>
        <v>69478.2</v>
      </c>
    </row>
    <row r="143" spans="1:21" ht="21" customHeight="1" thickBot="1">
      <c r="B143" s="160" t="s">
        <v>82</v>
      </c>
      <c r="C143" s="62" t="s">
        <v>82</v>
      </c>
      <c r="D143" s="4">
        <v>66</v>
      </c>
      <c r="E143" s="54" t="s">
        <v>12</v>
      </c>
      <c r="F143" s="164">
        <v>0</v>
      </c>
      <c r="G143" s="166">
        <v>0</v>
      </c>
      <c r="H143" s="57">
        <v>0</v>
      </c>
      <c r="I143" s="166">
        <v>0</v>
      </c>
      <c r="J143" s="123">
        <v>1</v>
      </c>
      <c r="K143" s="207">
        <v>2</v>
      </c>
      <c r="L143" s="172">
        <f t="shared" si="62"/>
        <v>0</v>
      </c>
      <c r="M143" s="58">
        <f t="shared" si="63"/>
        <v>0</v>
      </c>
      <c r="N143" s="180">
        <v>0</v>
      </c>
      <c r="O143" s="181">
        <f t="shared" si="64"/>
        <v>0</v>
      </c>
      <c r="P143" s="180">
        <v>0</v>
      </c>
      <c r="Q143" s="182">
        <f>J6</f>
        <v>11637.78</v>
      </c>
      <c r="R143" s="183">
        <f t="shared" si="65"/>
        <v>16000</v>
      </c>
      <c r="S143" s="184">
        <f>K143*K6</f>
        <v>17813.62</v>
      </c>
      <c r="T143" s="185">
        <f t="shared" si="66"/>
        <v>28500</v>
      </c>
      <c r="U143" s="179">
        <f t="shared" si="67"/>
        <v>29451.4</v>
      </c>
    </row>
    <row r="144" spans="1:21" ht="21" hidden="1" customHeight="1" thickBot="1">
      <c r="B144" s="18" t="s">
        <v>133</v>
      </c>
      <c r="F144" s="28"/>
      <c r="H144" s="11"/>
      <c r="I144" s="11"/>
      <c r="J144" s="11"/>
      <c r="K144" s="11"/>
      <c r="L144" s="23"/>
      <c r="N144" s="23"/>
      <c r="O144" s="23"/>
      <c r="Q144" s="23"/>
      <c r="S144" s="23"/>
      <c r="U144" s="23"/>
    </row>
    <row r="145" spans="1:21" s="11" customFormat="1" ht="21" hidden="1" customHeight="1" thickBot="1">
      <c r="A145" s="443" t="s">
        <v>119</v>
      </c>
      <c r="B145" s="421" t="s">
        <v>137</v>
      </c>
      <c r="C145" s="421" t="s">
        <v>114</v>
      </c>
      <c r="D145" s="421" t="s">
        <v>0</v>
      </c>
      <c r="E145" s="421" t="s">
        <v>1</v>
      </c>
      <c r="F145" s="424" t="s">
        <v>154</v>
      </c>
      <c r="G145" s="424" t="s">
        <v>139</v>
      </c>
      <c r="H145" s="424" t="s">
        <v>138</v>
      </c>
      <c r="I145" s="424" t="s">
        <v>140</v>
      </c>
      <c r="J145" s="415" t="s">
        <v>145</v>
      </c>
      <c r="K145" s="415" t="s">
        <v>146</v>
      </c>
      <c r="L145" s="417" t="s">
        <v>148</v>
      </c>
      <c r="M145" s="417" t="s">
        <v>149</v>
      </c>
      <c r="N145" s="36"/>
      <c r="O145" s="417" t="s">
        <v>150</v>
      </c>
      <c r="P145" s="36"/>
      <c r="Q145" s="36"/>
      <c r="R145" s="413" t="s">
        <v>151</v>
      </c>
      <c r="S145" s="37"/>
      <c r="T145" s="413" t="s">
        <v>152</v>
      </c>
      <c r="U145" s="413" t="s">
        <v>153</v>
      </c>
    </row>
    <row r="146" spans="1:21" s="11" customFormat="1" ht="21" hidden="1" customHeight="1" thickBot="1">
      <c r="A146" s="444"/>
      <c r="B146" s="422"/>
      <c r="C146" s="423"/>
      <c r="D146" s="421"/>
      <c r="E146" s="421"/>
      <c r="F146" s="425"/>
      <c r="G146" s="425"/>
      <c r="H146" s="424"/>
      <c r="I146" s="425"/>
      <c r="J146" s="416"/>
      <c r="K146" s="416"/>
      <c r="L146" s="418"/>
      <c r="M146" s="417"/>
      <c r="N146" s="51"/>
      <c r="O146" s="418"/>
      <c r="P146" s="51"/>
      <c r="Q146" s="51"/>
      <c r="R146" s="414"/>
      <c r="S146" s="61"/>
      <c r="T146" s="414"/>
      <c r="U146" s="414"/>
    </row>
    <row r="147" spans="1:21" ht="21" customHeight="1" thickBot="1">
      <c r="B147" s="160" t="s">
        <v>83</v>
      </c>
      <c r="C147" s="62" t="s">
        <v>83</v>
      </c>
      <c r="D147" s="4">
        <v>67</v>
      </c>
      <c r="E147" s="54" t="s">
        <v>12</v>
      </c>
      <c r="F147" s="167">
        <v>1</v>
      </c>
      <c r="G147" s="166">
        <v>0</v>
      </c>
      <c r="H147" s="57">
        <v>0</v>
      </c>
      <c r="I147" s="142">
        <v>1</v>
      </c>
      <c r="J147" s="166">
        <v>0</v>
      </c>
      <c r="K147" s="166">
        <v>0</v>
      </c>
      <c r="L147" s="172">
        <f t="shared" ref="L147:L153" si="68">$G$3*G147</f>
        <v>0</v>
      </c>
      <c r="M147" s="58">
        <f t="shared" ref="M147:M153" si="69">$H$3*H147</f>
        <v>0</v>
      </c>
      <c r="N147" s="180">
        <v>8978.2000000000007</v>
      </c>
      <c r="O147" s="181">
        <f t="shared" ref="O147:O153" si="70">$I$3*I147</f>
        <v>12200</v>
      </c>
      <c r="P147" s="180">
        <v>2200</v>
      </c>
      <c r="Q147" s="182">
        <v>0</v>
      </c>
      <c r="R147" s="183">
        <f t="shared" ref="R147:R153" si="71">$J$3*J147</f>
        <v>0</v>
      </c>
      <c r="S147" s="184">
        <v>0</v>
      </c>
      <c r="T147" s="185">
        <f t="shared" ref="T147:T153" si="72">$K$3*K147</f>
        <v>0</v>
      </c>
      <c r="U147" s="179">
        <f t="shared" ref="U147:U149" si="73">L147+N147+P147+Q147+S147</f>
        <v>11178.2</v>
      </c>
    </row>
    <row r="148" spans="1:21" ht="21" customHeight="1" thickBot="1">
      <c r="B148" s="160" t="s">
        <v>74</v>
      </c>
      <c r="C148" s="64" t="s">
        <v>74</v>
      </c>
      <c r="D148" s="4">
        <v>68</v>
      </c>
      <c r="E148" s="55" t="s">
        <v>49</v>
      </c>
      <c r="F148" s="164">
        <v>0</v>
      </c>
      <c r="G148" s="166">
        <v>0</v>
      </c>
      <c r="H148" s="57">
        <v>0</v>
      </c>
      <c r="I148" s="166">
        <v>0</v>
      </c>
      <c r="J148" s="166">
        <v>0</v>
      </c>
      <c r="K148" s="207">
        <v>2</v>
      </c>
      <c r="L148" s="172">
        <f t="shared" si="68"/>
        <v>0</v>
      </c>
      <c r="M148" s="58">
        <f t="shared" si="69"/>
        <v>0</v>
      </c>
      <c r="N148" s="180">
        <v>0</v>
      </c>
      <c r="O148" s="181">
        <f t="shared" si="70"/>
        <v>0</v>
      </c>
      <c r="P148" s="180">
        <v>0</v>
      </c>
      <c r="Q148" s="182">
        <v>0</v>
      </c>
      <c r="R148" s="183">
        <f t="shared" si="71"/>
        <v>0</v>
      </c>
      <c r="S148" s="184">
        <f>K148*K6</f>
        <v>17813.62</v>
      </c>
      <c r="T148" s="185">
        <f t="shared" si="72"/>
        <v>28500</v>
      </c>
      <c r="U148" s="179">
        <f t="shared" si="73"/>
        <v>17813.62</v>
      </c>
    </row>
    <row r="149" spans="1:21" ht="21" customHeight="1" thickBot="1">
      <c r="B149" s="160" t="s">
        <v>122</v>
      </c>
      <c r="C149" s="62" t="s">
        <v>122</v>
      </c>
      <c r="D149" s="4">
        <v>69</v>
      </c>
      <c r="E149" s="54" t="s">
        <v>12</v>
      </c>
      <c r="F149" s="164">
        <v>0</v>
      </c>
      <c r="G149" s="165">
        <v>1</v>
      </c>
      <c r="H149" s="57">
        <v>0</v>
      </c>
      <c r="I149" s="166">
        <v>0</v>
      </c>
      <c r="J149" s="166">
        <v>0</v>
      </c>
      <c r="K149" s="166">
        <v>0</v>
      </c>
      <c r="L149" s="172">
        <f>G149*G6</f>
        <v>69478.2</v>
      </c>
      <c r="M149" s="58">
        <f t="shared" si="69"/>
        <v>0</v>
      </c>
      <c r="N149" s="180">
        <v>0</v>
      </c>
      <c r="O149" s="181">
        <f t="shared" si="70"/>
        <v>0</v>
      </c>
      <c r="P149" s="180">
        <v>0</v>
      </c>
      <c r="Q149" s="182">
        <v>0</v>
      </c>
      <c r="R149" s="183">
        <f t="shared" si="71"/>
        <v>0</v>
      </c>
      <c r="S149" s="184">
        <v>0</v>
      </c>
      <c r="T149" s="185">
        <f t="shared" si="72"/>
        <v>0</v>
      </c>
      <c r="U149" s="179">
        <f t="shared" si="73"/>
        <v>69478.2</v>
      </c>
    </row>
    <row r="150" spans="1:21" ht="21" customHeight="1" thickBot="1">
      <c r="B150" s="203" t="s">
        <v>190</v>
      </c>
      <c r="C150" s="62" t="s">
        <v>75</v>
      </c>
      <c r="D150" s="4">
        <v>70</v>
      </c>
      <c r="E150" s="54" t="s">
        <v>12</v>
      </c>
      <c r="F150" s="164">
        <v>0</v>
      </c>
      <c r="G150" s="165">
        <v>1</v>
      </c>
      <c r="H150" s="57">
        <v>0</v>
      </c>
      <c r="I150" s="142">
        <v>1</v>
      </c>
      <c r="J150" s="166">
        <v>0</v>
      </c>
      <c r="K150" s="207">
        <v>2</v>
      </c>
      <c r="L150" s="172">
        <f>G150*G6</f>
        <v>69478.2</v>
      </c>
      <c r="M150" s="58">
        <f t="shared" si="69"/>
        <v>0</v>
      </c>
      <c r="N150" s="180">
        <v>8978.2000000000007</v>
      </c>
      <c r="O150" s="181">
        <f t="shared" si="70"/>
        <v>12200</v>
      </c>
      <c r="P150" s="180">
        <v>2200</v>
      </c>
      <c r="Q150" s="182">
        <v>0</v>
      </c>
      <c r="R150" s="183">
        <f t="shared" si="71"/>
        <v>0</v>
      </c>
      <c r="S150" s="184">
        <f>K150*K6</f>
        <v>17813.62</v>
      </c>
      <c r="T150" s="185">
        <f t="shared" si="72"/>
        <v>28500</v>
      </c>
      <c r="U150" s="499">
        <f>L150+L151+N150+P150+S150</f>
        <v>168644.02000000002</v>
      </c>
    </row>
    <row r="151" spans="1:21" ht="21" customHeight="1" thickBot="1">
      <c r="B151" s="204" t="s">
        <v>206</v>
      </c>
      <c r="C151" s="62"/>
      <c r="D151" s="4"/>
      <c r="E151" s="54"/>
      <c r="F151" s="164">
        <v>0</v>
      </c>
      <c r="G151" s="165">
        <v>1</v>
      </c>
      <c r="H151" s="57"/>
      <c r="I151" s="142">
        <v>0</v>
      </c>
      <c r="J151" s="166">
        <v>0</v>
      </c>
      <c r="K151" s="164">
        <v>0</v>
      </c>
      <c r="L151" s="172">
        <f>G151*G8</f>
        <v>70174</v>
      </c>
      <c r="M151" s="58"/>
      <c r="N151" s="180">
        <v>0</v>
      </c>
      <c r="O151" s="181">
        <v>0</v>
      </c>
      <c r="P151" s="180">
        <v>0</v>
      </c>
      <c r="Q151" s="182">
        <v>0</v>
      </c>
      <c r="R151" s="183">
        <f t="shared" si="71"/>
        <v>0</v>
      </c>
      <c r="S151" s="184">
        <v>0</v>
      </c>
      <c r="T151" s="185">
        <v>0</v>
      </c>
      <c r="U151" s="500"/>
    </row>
    <row r="152" spans="1:21" ht="27" customHeight="1" thickBot="1">
      <c r="B152" s="160" t="s">
        <v>84</v>
      </c>
      <c r="C152" s="62" t="s">
        <v>84</v>
      </c>
      <c r="D152" s="4">
        <v>71</v>
      </c>
      <c r="E152" s="54" t="s">
        <v>12</v>
      </c>
      <c r="F152" s="164">
        <v>0</v>
      </c>
      <c r="G152" s="166">
        <v>0</v>
      </c>
      <c r="H152" s="57">
        <v>0</v>
      </c>
      <c r="I152" s="166">
        <v>0</v>
      </c>
      <c r="J152" s="123">
        <v>2</v>
      </c>
      <c r="K152" s="207">
        <v>2</v>
      </c>
      <c r="L152" s="172">
        <f t="shared" si="68"/>
        <v>0</v>
      </c>
      <c r="M152" s="58">
        <f t="shared" si="69"/>
        <v>0</v>
      </c>
      <c r="N152" s="180">
        <v>0</v>
      </c>
      <c r="O152" s="181">
        <f t="shared" si="70"/>
        <v>0</v>
      </c>
      <c r="P152" s="180">
        <v>0</v>
      </c>
      <c r="Q152" s="182">
        <f>J152*J6</f>
        <v>23275.56</v>
      </c>
      <c r="R152" s="183">
        <f t="shared" si="71"/>
        <v>32000</v>
      </c>
      <c r="S152" s="184">
        <f>K152*K6</f>
        <v>17813.62</v>
      </c>
      <c r="T152" s="185">
        <f t="shared" si="72"/>
        <v>28500</v>
      </c>
      <c r="U152" s="181">
        <f>L152+N152+P152+Q152+S152</f>
        <v>41089.18</v>
      </c>
    </row>
    <row r="153" spans="1:21" ht="21" customHeight="1" thickBot="1">
      <c r="B153" s="160" t="s">
        <v>121</v>
      </c>
      <c r="C153" s="62" t="s">
        <v>121</v>
      </c>
      <c r="D153" s="4">
        <v>72</v>
      </c>
      <c r="E153" s="54" t="s">
        <v>12</v>
      </c>
      <c r="F153" s="167">
        <v>1</v>
      </c>
      <c r="G153" s="166">
        <v>0</v>
      </c>
      <c r="H153" s="57">
        <v>0</v>
      </c>
      <c r="I153" s="166">
        <v>0</v>
      </c>
      <c r="J153" s="166">
        <v>0</v>
      </c>
      <c r="K153" s="207">
        <v>2</v>
      </c>
      <c r="L153" s="172">
        <f t="shared" si="68"/>
        <v>0</v>
      </c>
      <c r="M153" s="58">
        <f t="shared" si="69"/>
        <v>0</v>
      </c>
      <c r="N153" s="180">
        <v>0</v>
      </c>
      <c r="O153" s="181">
        <f t="shared" si="70"/>
        <v>0</v>
      </c>
      <c r="P153" s="180">
        <v>0</v>
      </c>
      <c r="Q153" s="182">
        <v>0</v>
      </c>
      <c r="R153" s="183">
        <f t="shared" si="71"/>
        <v>0</v>
      </c>
      <c r="S153" s="184">
        <f>K152*K6</f>
        <v>17813.62</v>
      </c>
      <c r="T153" s="185">
        <f t="shared" si="72"/>
        <v>28500</v>
      </c>
      <c r="U153" s="181">
        <f>L153+N153+P153+Q153+S153</f>
        <v>17813.62</v>
      </c>
    </row>
    <row r="154" spans="1:21" ht="21" hidden="1" customHeight="1" thickBot="1">
      <c r="B154" s="18" t="s">
        <v>133</v>
      </c>
      <c r="F154" s="28"/>
      <c r="H154" s="11"/>
      <c r="I154" s="11"/>
      <c r="J154" s="11"/>
      <c r="K154" s="11"/>
      <c r="L154" s="23"/>
      <c r="N154" s="23"/>
      <c r="O154" s="23"/>
      <c r="Q154" s="23"/>
      <c r="S154" s="23"/>
      <c r="U154" s="23"/>
    </row>
    <row r="155" spans="1:21" s="11" customFormat="1" ht="21" hidden="1" customHeight="1" thickBot="1">
      <c r="A155" s="443" t="s">
        <v>119</v>
      </c>
      <c r="B155" s="421" t="s">
        <v>137</v>
      </c>
      <c r="C155" s="421" t="s">
        <v>114</v>
      </c>
      <c r="D155" s="421" t="s">
        <v>0</v>
      </c>
      <c r="E155" s="421" t="s">
        <v>1</v>
      </c>
      <c r="F155" s="424" t="s">
        <v>154</v>
      </c>
      <c r="G155" s="424" t="s">
        <v>139</v>
      </c>
      <c r="H155" s="424" t="s">
        <v>138</v>
      </c>
      <c r="I155" s="424" t="s">
        <v>140</v>
      </c>
      <c r="J155" s="415" t="s">
        <v>145</v>
      </c>
      <c r="K155" s="415" t="s">
        <v>146</v>
      </c>
      <c r="L155" s="417" t="s">
        <v>148</v>
      </c>
      <c r="M155" s="417" t="s">
        <v>149</v>
      </c>
      <c r="N155" s="36"/>
      <c r="O155" s="417" t="s">
        <v>150</v>
      </c>
      <c r="P155" s="36"/>
      <c r="Q155" s="36"/>
      <c r="R155" s="413" t="s">
        <v>151</v>
      </c>
      <c r="S155" s="37"/>
      <c r="T155" s="413" t="s">
        <v>152</v>
      </c>
      <c r="U155" s="413" t="s">
        <v>153</v>
      </c>
    </row>
    <row r="156" spans="1:21" s="11" customFormat="1" ht="21" hidden="1" customHeight="1" thickBot="1">
      <c r="A156" s="444"/>
      <c r="B156" s="422"/>
      <c r="C156" s="423"/>
      <c r="D156" s="421"/>
      <c r="E156" s="421"/>
      <c r="F156" s="425"/>
      <c r="G156" s="425"/>
      <c r="H156" s="424"/>
      <c r="I156" s="425"/>
      <c r="J156" s="416"/>
      <c r="K156" s="416"/>
      <c r="L156" s="418"/>
      <c r="M156" s="417"/>
      <c r="N156" s="51"/>
      <c r="O156" s="418"/>
      <c r="P156" s="51"/>
      <c r="Q156" s="51"/>
      <c r="R156" s="414"/>
      <c r="S156" s="61"/>
      <c r="T156" s="414"/>
      <c r="U156" s="414"/>
    </row>
    <row r="157" spans="1:21" ht="21" customHeight="1" thickBot="1">
      <c r="B157" s="160" t="s">
        <v>85</v>
      </c>
      <c r="C157" s="63" t="s">
        <v>85</v>
      </c>
      <c r="D157" s="14">
        <v>73</v>
      </c>
      <c r="E157" s="53" t="s">
        <v>12</v>
      </c>
      <c r="F157" s="167">
        <v>1</v>
      </c>
      <c r="G157" s="166">
        <v>0</v>
      </c>
      <c r="H157" s="57">
        <v>0</v>
      </c>
      <c r="I157" s="166">
        <v>0</v>
      </c>
      <c r="J157" s="166">
        <v>0</v>
      </c>
      <c r="K157" s="207">
        <v>2</v>
      </c>
      <c r="L157" s="172">
        <f>$G$3*G157</f>
        <v>0</v>
      </c>
      <c r="M157" s="58">
        <f>$H$3*H157</f>
        <v>0</v>
      </c>
      <c r="N157" s="180">
        <v>0</v>
      </c>
      <c r="O157" s="181">
        <f>$I$3*I157</f>
        <v>0</v>
      </c>
      <c r="P157" s="180">
        <v>0</v>
      </c>
      <c r="Q157" s="182">
        <v>0</v>
      </c>
      <c r="R157" s="183">
        <f>$J$3*J157</f>
        <v>0</v>
      </c>
      <c r="S157" s="184">
        <f>K157*K6</f>
        <v>17813.62</v>
      </c>
      <c r="T157" s="185">
        <f>$K$3*K157</f>
        <v>28500</v>
      </c>
      <c r="U157" s="181">
        <f t="shared" ref="U157:U160" si="74">L157+N157+P157+Q157+S157</f>
        <v>17813.62</v>
      </c>
    </row>
    <row r="158" spans="1:21" ht="21" customHeight="1" thickBot="1">
      <c r="B158" s="160" t="s">
        <v>77</v>
      </c>
      <c r="C158" s="62" t="s">
        <v>77</v>
      </c>
      <c r="D158" s="4">
        <v>74</v>
      </c>
      <c r="E158" s="54" t="s">
        <v>12</v>
      </c>
      <c r="F158" s="164">
        <v>0</v>
      </c>
      <c r="G158" s="166">
        <v>0</v>
      </c>
      <c r="H158" s="57">
        <v>0</v>
      </c>
      <c r="I158" s="166">
        <v>0</v>
      </c>
      <c r="J158" s="123">
        <v>1</v>
      </c>
      <c r="K158" s="207">
        <v>2</v>
      </c>
      <c r="L158" s="172">
        <f>$G$3*G158</f>
        <v>0</v>
      </c>
      <c r="M158" s="58">
        <f>$H$3*H158</f>
        <v>0</v>
      </c>
      <c r="N158" s="180">
        <v>0</v>
      </c>
      <c r="O158" s="181">
        <f>$I$3*I158</f>
        <v>0</v>
      </c>
      <c r="P158" s="180">
        <v>0</v>
      </c>
      <c r="Q158" s="182">
        <f>J6</f>
        <v>11637.78</v>
      </c>
      <c r="R158" s="183">
        <f>$J$3*J158</f>
        <v>16000</v>
      </c>
      <c r="S158" s="184">
        <f>K158*K6</f>
        <v>17813.62</v>
      </c>
      <c r="T158" s="185">
        <f>$K$3*K158</f>
        <v>28500</v>
      </c>
      <c r="U158" s="181">
        <f t="shared" si="74"/>
        <v>29451.4</v>
      </c>
    </row>
    <row r="159" spans="1:21" ht="21" customHeight="1" thickBot="1">
      <c r="B159" s="160" t="s">
        <v>86</v>
      </c>
      <c r="C159" s="62" t="s">
        <v>86</v>
      </c>
      <c r="D159" s="4">
        <v>75</v>
      </c>
      <c r="E159" s="54" t="s">
        <v>12</v>
      </c>
      <c r="F159" s="167">
        <v>1</v>
      </c>
      <c r="G159" s="166">
        <v>0</v>
      </c>
      <c r="H159" s="57">
        <v>0</v>
      </c>
      <c r="I159" s="166">
        <v>0</v>
      </c>
      <c r="J159" s="166">
        <v>0</v>
      </c>
      <c r="K159" s="207">
        <v>2</v>
      </c>
      <c r="L159" s="172">
        <f>$G$3*G159</f>
        <v>0</v>
      </c>
      <c r="M159" s="58">
        <f>$H$3*H159</f>
        <v>0</v>
      </c>
      <c r="N159" s="180">
        <v>0</v>
      </c>
      <c r="O159" s="181">
        <f>$I$3*I159</f>
        <v>0</v>
      </c>
      <c r="P159" s="180">
        <v>0</v>
      </c>
      <c r="Q159" s="182">
        <v>0</v>
      </c>
      <c r="R159" s="183">
        <f>$J$3*J159</f>
        <v>0</v>
      </c>
      <c r="S159" s="184">
        <f>K159*K6</f>
        <v>17813.62</v>
      </c>
      <c r="T159" s="185">
        <f>$K$3*K159</f>
        <v>28500</v>
      </c>
      <c r="U159" s="181">
        <f t="shared" si="74"/>
        <v>17813.62</v>
      </c>
    </row>
    <row r="160" spans="1:21" ht="21" customHeight="1" thickBot="1">
      <c r="B160" s="189" t="s">
        <v>87</v>
      </c>
      <c r="C160" s="62" t="s">
        <v>87</v>
      </c>
      <c r="D160" s="4">
        <v>76</v>
      </c>
      <c r="E160" s="54" t="s">
        <v>12</v>
      </c>
      <c r="F160" s="167">
        <v>1</v>
      </c>
      <c r="G160" s="166">
        <v>0</v>
      </c>
      <c r="H160" s="57">
        <v>0</v>
      </c>
      <c r="I160" s="166">
        <v>0</v>
      </c>
      <c r="J160" s="166">
        <v>0</v>
      </c>
      <c r="K160" s="207">
        <v>2</v>
      </c>
      <c r="L160" s="172">
        <f>$G$3*G160</f>
        <v>0</v>
      </c>
      <c r="M160" s="58">
        <f>$H$3*H160</f>
        <v>0</v>
      </c>
      <c r="N160" s="180">
        <v>0</v>
      </c>
      <c r="O160" s="181">
        <f>$I$3*I160</f>
        <v>0</v>
      </c>
      <c r="P160" s="180">
        <v>0</v>
      </c>
      <c r="Q160" s="182">
        <v>0</v>
      </c>
      <c r="R160" s="183">
        <f>$J$3*J160</f>
        <v>0</v>
      </c>
      <c r="S160" s="184">
        <f>K160*K6</f>
        <v>17813.62</v>
      </c>
      <c r="T160" s="185">
        <f>$K$3*K160</f>
        <v>28500</v>
      </c>
      <c r="U160" s="181">
        <f t="shared" si="74"/>
        <v>17813.62</v>
      </c>
    </row>
    <row r="161" spans="1:21" ht="21" hidden="1" customHeight="1" thickBot="1">
      <c r="B161" s="18" t="s">
        <v>134</v>
      </c>
      <c r="F161" s="28"/>
      <c r="H161" s="11"/>
      <c r="I161" s="11"/>
      <c r="J161" s="11"/>
      <c r="K161" s="11"/>
      <c r="L161" s="23"/>
      <c r="N161" s="23"/>
      <c r="O161" s="23"/>
      <c r="Q161" s="23"/>
      <c r="S161" s="23"/>
      <c r="U161" s="23"/>
    </row>
    <row r="162" spans="1:21" s="11" customFormat="1" ht="21" hidden="1" customHeight="1" thickBot="1">
      <c r="A162" s="443" t="s">
        <v>119</v>
      </c>
      <c r="B162" s="421" t="s">
        <v>137</v>
      </c>
      <c r="C162" s="421" t="s">
        <v>114</v>
      </c>
      <c r="D162" s="421" t="s">
        <v>0</v>
      </c>
      <c r="E162" s="421" t="s">
        <v>1</v>
      </c>
      <c r="F162" s="424" t="s">
        <v>154</v>
      </c>
      <c r="G162" s="424" t="s">
        <v>139</v>
      </c>
      <c r="H162" s="424" t="s">
        <v>138</v>
      </c>
      <c r="I162" s="424" t="s">
        <v>140</v>
      </c>
      <c r="J162" s="415" t="s">
        <v>145</v>
      </c>
      <c r="K162" s="415" t="s">
        <v>146</v>
      </c>
      <c r="L162" s="417" t="s">
        <v>148</v>
      </c>
      <c r="M162" s="417" t="s">
        <v>149</v>
      </c>
      <c r="N162" s="36"/>
      <c r="O162" s="417" t="s">
        <v>150</v>
      </c>
      <c r="P162" s="36"/>
      <c r="Q162" s="36"/>
      <c r="R162" s="413" t="s">
        <v>151</v>
      </c>
      <c r="S162" s="37"/>
      <c r="T162" s="413" t="s">
        <v>152</v>
      </c>
      <c r="U162" s="413" t="s">
        <v>153</v>
      </c>
    </row>
    <row r="163" spans="1:21" s="11" customFormat="1" ht="21" hidden="1" customHeight="1" thickBot="1">
      <c r="A163" s="444"/>
      <c r="B163" s="422"/>
      <c r="C163" s="423"/>
      <c r="D163" s="421"/>
      <c r="E163" s="421"/>
      <c r="F163" s="425"/>
      <c r="G163" s="425"/>
      <c r="H163" s="424"/>
      <c r="I163" s="425"/>
      <c r="J163" s="416"/>
      <c r="K163" s="416"/>
      <c r="L163" s="418"/>
      <c r="M163" s="417"/>
      <c r="N163" s="51"/>
      <c r="O163" s="418"/>
      <c r="P163" s="51"/>
      <c r="Q163" s="51"/>
      <c r="R163" s="414"/>
      <c r="S163" s="61"/>
      <c r="T163" s="414"/>
      <c r="U163" s="414"/>
    </row>
    <row r="164" spans="1:21" s="11" customFormat="1" ht="15" customHeight="1" thickBot="1">
      <c r="A164" s="82"/>
      <c r="B164" s="219" t="s">
        <v>174</v>
      </c>
      <c r="C164" s="88"/>
      <c r="D164" s="82"/>
      <c r="E164" s="82"/>
      <c r="F164" s="400"/>
      <c r="G164" s="401"/>
      <c r="H164" s="460"/>
      <c r="I164" s="400"/>
      <c r="J164" s="403"/>
      <c r="K164" s="403"/>
      <c r="L164" s="401"/>
      <c r="M164" s="460"/>
      <c r="N164" s="400"/>
      <c r="O164" s="403"/>
      <c r="P164" s="403"/>
      <c r="Q164" s="403"/>
      <c r="R164" s="403"/>
      <c r="S164" s="403"/>
      <c r="T164" s="403"/>
      <c r="U164" s="401"/>
    </row>
    <row r="165" spans="1:21" ht="21" customHeight="1" thickBot="1">
      <c r="B165" s="160" t="s">
        <v>94</v>
      </c>
      <c r="C165" s="62" t="s">
        <v>94</v>
      </c>
      <c r="D165" s="2">
        <v>77</v>
      </c>
      <c r="E165" s="54" t="s">
        <v>12</v>
      </c>
      <c r="F165" s="193">
        <v>0</v>
      </c>
      <c r="G165" s="206">
        <v>1</v>
      </c>
      <c r="H165" s="57">
        <v>0</v>
      </c>
      <c r="I165" s="194">
        <v>0</v>
      </c>
      <c r="J165" s="194">
        <v>0</v>
      </c>
      <c r="K165" s="194">
        <v>0</v>
      </c>
      <c r="L165" s="197">
        <f>G165*G6</f>
        <v>69478.2</v>
      </c>
      <c r="M165" s="58">
        <f t="shared" ref="M165:M170" si="75">$H$3*H165</f>
        <v>0</v>
      </c>
      <c r="N165" s="198">
        <v>0</v>
      </c>
      <c r="O165" s="179">
        <f t="shared" ref="O165:O170" si="76">$I$3*I165</f>
        <v>0</v>
      </c>
      <c r="P165" s="198">
        <v>0</v>
      </c>
      <c r="Q165" s="199">
        <v>0</v>
      </c>
      <c r="R165" s="200">
        <f t="shared" ref="R165:R170" si="77">$J$3*J165</f>
        <v>0</v>
      </c>
      <c r="S165" s="201">
        <v>0</v>
      </c>
      <c r="T165" s="202">
        <f t="shared" ref="T165:T170" si="78">$K$3*K165</f>
        <v>0</v>
      </c>
      <c r="U165" s="179">
        <f>L165+N165+P165+Q165+S165</f>
        <v>69478.2</v>
      </c>
    </row>
    <row r="166" spans="1:21" ht="21" customHeight="1" thickBot="1">
      <c r="B166" s="160" t="s">
        <v>89</v>
      </c>
      <c r="C166" s="64" t="s">
        <v>89</v>
      </c>
      <c r="D166" s="4">
        <v>78</v>
      </c>
      <c r="E166" s="55" t="s">
        <v>12</v>
      </c>
      <c r="F166" s="167">
        <v>1</v>
      </c>
      <c r="G166" s="166">
        <v>0</v>
      </c>
      <c r="H166" s="57">
        <v>0</v>
      </c>
      <c r="I166" s="142">
        <v>1</v>
      </c>
      <c r="J166" s="166">
        <v>0</v>
      </c>
      <c r="K166" s="166">
        <v>0</v>
      </c>
      <c r="L166" s="172">
        <f t="shared" ref="L166:L170" si="79">$G$3*G166</f>
        <v>0</v>
      </c>
      <c r="M166" s="58">
        <f t="shared" si="75"/>
        <v>0</v>
      </c>
      <c r="N166" s="180">
        <v>8978.2000000000007</v>
      </c>
      <c r="O166" s="181">
        <f t="shared" si="76"/>
        <v>12200</v>
      </c>
      <c r="P166" s="180">
        <v>2200</v>
      </c>
      <c r="Q166" s="182">
        <v>0</v>
      </c>
      <c r="R166" s="183">
        <f t="shared" si="77"/>
        <v>0</v>
      </c>
      <c r="S166" s="184">
        <v>0</v>
      </c>
      <c r="T166" s="185">
        <f t="shared" si="78"/>
        <v>0</v>
      </c>
      <c r="U166" s="179">
        <f t="shared" ref="U166:U170" si="80">L166+N166+P166+Q166+S166</f>
        <v>11178.2</v>
      </c>
    </row>
    <row r="167" spans="1:21" ht="21" customHeight="1" thickBot="1">
      <c r="B167" s="160" t="s">
        <v>91</v>
      </c>
      <c r="C167" s="62" t="s">
        <v>91</v>
      </c>
      <c r="D167" s="4">
        <v>79</v>
      </c>
      <c r="E167" s="54" t="s">
        <v>12</v>
      </c>
      <c r="F167" s="167">
        <v>1</v>
      </c>
      <c r="G167" s="166">
        <v>0</v>
      </c>
      <c r="H167" s="57">
        <v>0</v>
      </c>
      <c r="I167" s="166">
        <v>0</v>
      </c>
      <c r="J167" s="166">
        <v>0</v>
      </c>
      <c r="K167" s="207">
        <v>2</v>
      </c>
      <c r="L167" s="172">
        <f t="shared" si="79"/>
        <v>0</v>
      </c>
      <c r="M167" s="58">
        <f t="shared" si="75"/>
        <v>0</v>
      </c>
      <c r="N167" s="180">
        <v>0</v>
      </c>
      <c r="O167" s="181">
        <f t="shared" si="76"/>
        <v>0</v>
      </c>
      <c r="P167" s="180">
        <v>0</v>
      </c>
      <c r="Q167" s="182">
        <v>0</v>
      </c>
      <c r="R167" s="183">
        <f t="shared" si="77"/>
        <v>0</v>
      </c>
      <c r="S167" s="184">
        <f>K167*K6</f>
        <v>17813.62</v>
      </c>
      <c r="T167" s="185">
        <f t="shared" si="78"/>
        <v>28500</v>
      </c>
      <c r="U167" s="179">
        <f t="shared" si="80"/>
        <v>17813.62</v>
      </c>
    </row>
    <row r="168" spans="1:21" ht="21" customHeight="1" thickBot="1">
      <c r="B168" s="160" t="s">
        <v>95</v>
      </c>
      <c r="C168" s="62" t="s">
        <v>95</v>
      </c>
      <c r="D168" s="4">
        <v>80</v>
      </c>
      <c r="E168" s="54" t="s">
        <v>12</v>
      </c>
      <c r="F168" s="167">
        <v>1</v>
      </c>
      <c r="G168" s="166">
        <v>0</v>
      </c>
      <c r="H168" s="57">
        <v>0</v>
      </c>
      <c r="I168" s="142">
        <v>1</v>
      </c>
      <c r="J168" s="166">
        <v>0</v>
      </c>
      <c r="K168" s="166">
        <v>0</v>
      </c>
      <c r="L168" s="172">
        <f t="shared" si="79"/>
        <v>0</v>
      </c>
      <c r="M168" s="58">
        <f t="shared" si="75"/>
        <v>0</v>
      </c>
      <c r="N168" s="180">
        <v>8978.2000000000007</v>
      </c>
      <c r="O168" s="181">
        <f t="shared" si="76"/>
        <v>12200</v>
      </c>
      <c r="P168" s="180">
        <v>2200</v>
      </c>
      <c r="Q168" s="182">
        <v>0</v>
      </c>
      <c r="R168" s="183">
        <f t="shared" si="77"/>
        <v>0</v>
      </c>
      <c r="S168" s="184">
        <v>0</v>
      </c>
      <c r="T168" s="185">
        <f t="shared" si="78"/>
        <v>0</v>
      </c>
      <c r="U168" s="179">
        <f t="shared" si="80"/>
        <v>11178.2</v>
      </c>
    </row>
    <row r="169" spans="1:21" ht="21" customHeight="1" thickBot="1">
      <c r="B169" s="160" t="s">
        <v>93</v>
      </c>
      <c r="C169" s="62" t="s">
        <v>93</v>
      </c>
      <c r="D169" s="4">
        <v>81</v>
      </c>
      <c r="E169" s="54" t="s">
        <v>12</v>
      </c>
      <c r="F169" s="167">
        <v>1</v>
      </c>
      <c r="G169" s="166">
        <v>0</v>
      </c>
      <c r="H169" s="57">
        <v>0</v>
      </c>
      <c r="I169" s="142">
        <v>1</v>
      </c>
      <c r="J169" s="166">
        <v>0</v>
      </c>
      <c r="K169" s="166">
        <v>0</v>
      </c>
      <c r="L169" s="172">
        <f t="shared" si="79"/>
        <v>0</v>
      </c>
      <c r="M169" s="58">
        <f t="shared" si="75"/>
        <v>0</v>
      </c>
      <c r="N169" s="180">
        <v>8978.2000000000007</v>
      </c>
      <c r="O169" s="181">
        <f t="shared" si="76"/>
        <v>12200</v>
      </c>
      <c r="P169" s="180">
        <v>2200</v>
      </c>
      <c r="Q169" s="182">
        <v>0</v>
      </c>
      <c r="R169" s="183">
        <f t="shared" si="77"/>
        <v>0</v>
      </c>
      <c r="S169" s="184">
        <v>0</v>
      </c>
      <c r="T169" s="185">
        <f t="shared" si="78"/>
        <v>0</v>
      </c>
      <c r="U169" s="179">
        <f t="shared" si="80"/>
        <v>11178.2</v>
      </c>
    </row>
    <row r="170" spans="1:21" ht="21" customHeight="1" thickBot="1">
      <c r="B170" s="160" t="s">
        <v>96</v>
      </c>
      <c r="C170" s="62" t="s">
        <v>96</v>
      </c>
      <c r="D170" s="4">
        <v>82</v>
      </c>
      <c r="E170" s="54" t="s">
        <v>12</v>
      </c>
      <c r="F170" s="167">
        <v>1</v>
      </c>
      <c r="G170" s="166">
        <v>0</v>
      </c>
      <c r="H170" s="57">
        <v>0</v>
      </c>
      <c r="I170" s="142">
        <v>1</v>
      </c>
      <c r="J170" s="166">
        <v>0</v>
      </c>
      <c r="K170" s="166">
        <v>0</v>
      </c>
      <c r="L170" s="172">
        <f t="shared" si="79"/>
        <v>0</v>
      </c>
      <c r="M170" s="58">
        <f t="shared" si="75"/>
        <v>0</v>
      </c>
      <c r="N170" s="180">
        <v>8978.2000000000007</v>
      </c>
      <c r="O170" s="181">
        <f t="shared" si="76"/>
        <v>12200</v>
      </c>
      <c r="P170" s="180">
        <v>2200</v>
      </c>
      <c r="Q170" s="182">
        <v>0</v>
      </c>
      <c r="R170" s="183">
        <f t="shared" si="77"/>
        <v>0</v>
      </c>
      <c r="S170" s="184">
        <v>0</v>
      </c>
      <c r="T170" s="185">
        <f t="shared" si="78"/>
        <v>0</v>
      </c>
      <c r="U170" s="179">
        <f t="shared" si="80"/>
        <v>11178.2</v>
      </c>
    </row>
    <row r="171" spans="1:21" ht="21" hidden="1" customHeight="1" thickBot="1">
      <c r="B171" s="18" t="s">
        <v>134</v>
      </c>
      <c r="F171" s="28"/>
      <c r="H171" s="11"/>
      <c r="I171" s="11"/>
      <c r="J171" s="11"/>
      <c r="K171" s="11"/>
      <c r="L171" s="23"/>
      <c r="N171" s="23"/>
      <c r="O171" s="23"/>
      <c r="Q171" s="23"/>
      <c r="S171" s="23"/>
      <c r="U171" s="23"/>
    </row>
    <row r="172" spans="1:21" ht="21" hidden="1" customHeight="1" thickBot="1">
      <c r="B172" s="421" t="s">
        <v>137</v>
      </c>
      <c r="C172" s="421" t="s">
        <v>114</v>
      </c>
      <c r="D172" s="421" t="s">
        <v>0</v>
      </c>
      <c r="E172" s="421" t="s">
        <v>1</v>
      </c>
      <c r="F172" s="424" t="s">
        <v>154</v>
      </c>
      <c r="G172" s="424" t="s">
        <v>139</v>
      </c>
      <c r="H172" s="424" t="s">
        <v>138</v>
      </c>
      <c r="I172" s="424" t="s">
        <v>140</v>
      </c>
      <c r="J172" s="415" t="s">
        <v>145</v>
      </c>
      <c r="K172" s="415" t="s">
        <v>146</v>
      </c>
      <c r="L172" s="417" t="s">
        <v>148</v>
      </c>
      <c r="M172" s="417" t="s">
        <v>149</v>
      </c>
      <c r="N172" s="36"/>
      <c r="O172" s="417" t="s">
        <v>150</v>
      </c>
      <c r="P172" s="36"/>
      <c r="Q172" s="36"/>
      <c r="R172" s="413" t="s">
        <v>151</v>
      </c>
      <c r="S172" s="37"/>
      <c r="T172" s="413" t="s">
        <v>152</v>
      </c>
      <c r="U172" s="413" t="s">
        <v>153</v>
      </c>
    </row>
    <row r="173" spans="1:21" ht="21" hidden="1" customHeight="1" thickBot="1">
      <c r="B173" s="422"/>
      <c r="C173" s="423"/>
      <c r="D173" s="421"/>
      <c r="E173" s="421"/>
      <c r="F173" s="425"/>
      <c r="G173" s="425"/>
      <c r="H173" s="424"/>
      <c r="I173" s="425"/>
      <c r="J173" s="416"/>
      <c r="K173" s="416"/>
      <c r="L173" s="418"/>
      <c r="M173" s="417"/>
      <c r="N173" s="51"/>
      <c r="O173" s="418"/>
      <c r="P173" s="51"/>
      <c r="Q173" s="51"/>
      <c r="R173" s="414"/>
      <c r="S173" s="61"/>
      <c r="T173" s="414"/>
      <c r="U173" s="414"/>
    </row>
    <row r="174" spans="1:21" ht="21" customHeight="1" thickBot="1">
      <c r="B174" s="160" t="s">
        <v>97</v>
      </c>
      <c r="C174" s="62" t="s">
        <v>97</v>
      </c>
      <c r="D174" s="4">
        <v>83</v>
      </c>
      <c r="E174" s="54" t="s">
        <v>12</v>
      </c>
      <c r="F174" s="167">
        <v>1</v>
      </c>
      <c r="G174" s="166">
        <v>0</v>
      </c>
      <c r="H174" s="57">
        <v>0</v>
      </c>
      <c r="I174" s="142">
        <v>1</v>
      </c>
      <c r="J174" s="166">
        <v>0</v>
      </c>
      <c r="K174" s="166">
        <v>0</v>
      </c>
      <c r="L174" s="172">
        <f t="shared" ref="L174:L180" si="81">$G$3*G174</f>
        <v>0</v>
      </c>
      <c r="M174" s="58">
        <f t="shared" ref="M174:M180" si="82">$H$3*H174</f>
        <v>0</v>
      </c>
      <c r="N174" s="180">
        <v>8978.2000000000007</v>
      </c>
      <c r="O174" s="181">
        <f t="shared" ref="O174:O180" si="83">$I$3*I174</f>
        <v>12200</v>
      </c>
      <c r="P174" s="180">
        <v>2200</v>
      </c>
      <c r="Q174" s="182">
        <v>0</v>
      </c>
      <c r="R174" s="183">
        <f t="shared" ref="R174:R180" si="84">$J$3*J174</f>
        <v>0</v>
      </c>
      <c r="S174" s="184">
        <v>0</v>
      </c>
      <c r="T174" s="185">
        <f t="shared" ref="T174:T180" si="85">$K$3*K174</f>
        <v>0</v>
      </c>
      <c r="U174" s="179">
        <f t="shared" ref="U174:U180" si="86">L174+N174+P174+Q174+S174</f>
        <v>11178.2</v>
      </c>
    </row>
    <row r="175" spans="1:21" ht="21" customHeight="1" thickBot="1">
      <c r="B175" s="160" t="s">
        <v>98</v>
      </c>
      <c r="C175" s="62" t="s">
        <v>98</v>
      </c>
      <c r="D175" s="4">
        <v>84</v>
      </c>
      <c r="E175" s="54" t="s">
        <v>12</v>
      </c>
      <c r="F175" s="167">
        <v>1</v>
      </c>
      <c r="G175" s="166">
        <v>0</v>
      </c>
      <c r="H175" s="57">
        <v>0</v>
      </c>
      <c r="I175" s="166">
        <v>0</v>
      </c>
      <c r="J175" s="166">
        <v>0</v>
      </c>
      <c r="K175" s="207">
        <v>2</v>
      </c>
      <c r="L175" s="172">
        <f t="shared" si="81"/>
        <v>0</v>
      </c>
      <c r="M175" s="58">
        <f t="shared" si="82"/>
        <v>0</v>
      </c>
      <c r="N175" s="180">
        <v>0</v>
      </c>
      <c r="O175" s="181">
        <f t="shared" si="83"/>
        <v>0</v>
      </c>
      <c r="P175" s="180">
        <v>0</v>
      </c>
      <c r="Q175" s="182">
        <v>0</v>
      </c>
      <c r="R175" s="183">
        <f t="shared" si="84"/>
        <v>0</v>
      </c>
      <c r="S175" s="184">
        <f>K175*K6</f>
        <v>17813.62</v>
      </c>
      <c r="T175" s="185">
        <f t="shared" si="85"/>
        <v>28500</v>
      </c>
      <c r="U175" s="179">
        <f t="shared" si="86"/>
        <v>17813.62</v>
      </c>
    </row>
    <row r="176" spans="1:21" ht="21" customHeight="1" thickBot="1">
      <c r="B176" s="160" t="s">
        <v>88</v>
      </c>
      <c r="C176" s="62" t="s">
        <v>88</v>
      </c>
      <c r="D176" s="4">
        <v>85</v>
      </c>
      <c r="E176" s="54" t="s">
        <v>49</v>
      </c>
      <c r="F176" s="164">
        <v>0</v>
      </c>
      <c r="G176" s="165">
        <v>1</v>
      </c>
      <c r="H176" s="57">
        <v>0</v>
      </c>
      <c r="I176" s="166">
        <v>0</v>
      </c>
      <c r="J176" s="166">
        <v>0</v>
      </c>
      <c r="K176" s="166">
        <v>0</v>
      </c>
      <c r="L176" s="172">
        <f>G176*G6</f>
        <v>69478.2</v>
      </c>
      <c r="M176" s="58">
        <f t="shared" si="82"/>
        <v>0</v>
      </c>
      <c r="N176" s="180">
        <v>0</v>
      </c>
      <c r="O176" s="181">
        <f t="shared" si="83"/>
        <v>0</v>
      </c>
      <c r="P176" s="180">
        <v>0</v>
      </c>
      <c r="Q176" s="182">
        <v>0</v>
      </c>
      <c r="R176" s="183">
        <f t="shared" si="84"/>
        <v>0</v>
      </c>
      <c r="S176" s="184">
        <v>0</v>
      </c>
      <c r="T176" s="185">
        <f t="shared" si="85"/>
        <v>0</v>
      </c>
      <c r="U176" s="179">
        <f t="shared" si="86"/>
        <v>69478.2</v>
      </c>
    </row>
    <row r="177" spans="2:21" ht="21" customHeight="1" thickBot="1">
      <c r="B177" s="160" t="s">
        <v>99</v>
      </c>
      <c r="C177" s="62" t="s">
        <v>99</v>
      </c>
      <c r="D177" s="4">
        <v>86</v>
      </c>
      <c r="E177" s="54" t="s">
        <v>12</v>
      </c>
      <c r="F177" s="167">
        <v>1</v>
      </c>
      <c r="G177" s="166">
        <v>0</v>
      </c>
      <c r="H177" s="57">
        <v>0</v>
      </c>
      <c r="I177" s="142">
        <v>1</v>
      </c>
      <c r="J177" s="166">
        <v>0</v>
      </c>
      <c r="K177" s="166">
        <v>0</v>
      </c>
      <c r="L177" s="172">
        <f t="shared" si="81"/>
        <v>0</v>
      </c>
      <c r="M177" s="58">
        <f t="shared" si="82"/>
        <v>0</v>
      </c>
      <c r="N177" s="180">
        <v>8978.2000000000007</v>
      </c>
      <c r="O177" s="181">
        <f t="shared" si="83"/>
        <v>12200</v>
      </c>
      <c r="P177" s="180">
        <v>2200</v>
      </c>
      <c r="Q177" s="182">
        <v>0</v>
      </c>
      <c r="R177" s="183">
        <f t="shared" si="84"/>
        <v>0</v>
      </c>
      <c r="S177" s="184">
        <v>0</v>
      </c>
      <c r="T177" s="185">
        <f t="shared" si="85"/>
        <v>0</v>
      </c>
      <c r="U177" s="179">
        <f t="shared" si="86"/>
        <v>11178.2</v>
      </c>
    </row>
    <row r="178" spans="2:21" ht="21" customHeight="1" thickBot="1">
      <c r="B178" s="160" t="s">
        <v>100</v>
      </c>
      <c r="C178" s="62" t="s">
        <v>100</v>
      </c>
      <c r="D178" s="4">
        <v>87</v>
      </c>
      <c r="E178" s="54" t="s">
        <v>12</v>
      </c>
      <c r="F178" s="167">
        <v>1</v>
      </c>
      <c r="G178" s="166">
        <v>0</v>
      </c>
      <c r="H178" s="57">
        <v>0</v>
      </c>
      <c r="I178" s="142">
        <v>1</v>
      </c>
      <c r="J178" s="166">
        <v>0</v>
      </c>
      <c r="K178" s="166">
        <v>0</v>
      </c>
      <c r="L178" s="172">
        <f t="shared" si="81"/>
        <v>0</v>
      </c>
      <c r="M178" s="58">
        <f t="shared" si="82"/>
        <v>0</v>
      </c>
      <c r="N178" s="180">
        <v>8978.2000000000007</v>
      </c>
      <c r="O178" s="181">
        <f t="shared" si="83"/>
        <v>12200</v>
      </c>
      <c r="P178" s="180">
        <v>2200</v>
      </c>
      <c r="Q178" s="182">
        <v>0</v>
      </c>
      <c r="R178" s="183">
        <f t="shared" si="84"/>
        <v>0</v>
      </c>
      <c r="S178" s="184">
        <v>0</v>
      </c>
      <c r="T178" s="185">
        <f t="shared" si="85"/>
        <v>0</v>
      </c>
      <c r="U178" s="179">
        <f t="shared" si="86"/>
        <v>11178.2</v>
      </c>
    </row>
    <row r="179" spans="2:21" ht="21" customHeight="1" thickBot="1">
      <c r="B179" s="160" t="s">
        <v>92</v>
      </c>
      <c r="C179" s="62" t="s">
        <v>92</v>
      </c>
      <c r="D179" s="4">
        <v>88</v>
      </c>
      <c r="E179" s="54" t="s">
        <v>49</v>
      </c>
      <c r="F179" s="167">
        <v>1</v>
      </c>
      <c r="G179" s="166">
        <v>0</v>
      </c>
      <c r="H179" s="57">
        <v>0</v>
      </c>
      <c r="I179" s="142">
        <v>1</v>
      </c>
      <c r="J179" s="166">
        <v>0</v>
      </c>
      <c r="K179" s="166">
        <v>0</v>
      </c>
      <c r="L179" s="172">
        <f t="shared" si="81"/>
        <v>0</v>
      </c>
      <c r="M179" s="58">
        <f t="shared" si="82"/>
        <v>0</v>
      </c>
      <c r="N179" s="180">
        <v>8978.2000000000007</v>
      </c>
      <c r="O179" s="181">
        <f t="shared" si="83"/>
        <v>12200</v>
      </c>
      <c r="P179" s="180">
        <v>2200</v>
      </c>
      <c r="Q179" s="182">
        <v>0</v>
      </c>
      <c r="R179" s="183">
        <f t="shared" si="84"/>
        <v>0</v>
      </c>
      <c r="S179" s="184">
        <v>0</v>
      </c>
      <c r="T179" s="185">
        <f t="shared" si="85"/>
        <v>0</v>
      </c>
      <c r="U179" s="179">
        <f t="shared" si="86"/>
        <v>11178.2</v>
      </c>
    </row>
    <row r="180" spans="2:21" ht="21" customHeight="1" thickBot="1">
      <c r="B180" s="160" t="s">
        <v>142</v>
      </c>
      <c r="C180" s="67"/>
      <c r="D180" s="3"/>
      <c r="E180" s="56" t="s">
        <v>49</v>
      </c>
      <c r="F180" s="167">
        <v>1</v>
      </c>
      <c r="G180" s="166">
        <v>0</v>
      </c>
      <c r="H180" s="57">
        <v>0</v>
      </c>
      <c r="I180" s="142">
        <v>1</v>
      </c>
      <c r="J180" s="166">
        <v>0</v>
      </c>
      <c r="K180" s="166">
        <v>0</v>
      </c>
      <c r="L180" s="172">
        <f t="shared" si="81"/>
        <v>0</v>
      </c>
      <c r="M180" s="58">
        <f t="shared" si="82"/>
        <v>0</v>
      </c>
      <c r="N180" s="180">
        <v>8978.2000000000007</v>
      </c>
      <c r="O180" s="181">
        <f t="shared" si="83"/>
        <v>12200</v>
      </c>
      <c r="P180" s="180">
        <v>2200</v>
      </c>
      <c r="Q180" s="182">
        <v>0</v>
      </c>
      <c r="R180" s="183">
        <f t="shared" si="84"/>
        <v>0</v>
      </c>
      <c r="S180" s="184">
        <v>0</v>
      </c>
      <c r="T180" s="185">
        <f t="shared" si="85"/>
        <v>0</v>
      </c>
      <c r="U180" s="179">
        <f t="shared" si="86"/>
        <v>11178.2</v>
      </c>
    </row>
    <row r="181" spans="2:21" ht="21" hidden="1" customHeight="1" thickBot="1">
      <c r="B181" s="18" t="s">
        <v>134</v>
      </c>
      <c r="F181" s="28"/>
      <c r="H181" s="11"/>
      <c r="I181" s="11"/>
      <c r="J181" s="11"/>
      <c r="K181" s="11"/>
      <c r="L181" s="24"/>
      <c r="N181" s="23"/>
      <c r="O181" s="23"/>
      <c r="Q181" s="23"/>
      <c r="S181" s="23"/>
      <c r="U181" s="23"/>
    </row>
    <row r="182" spans="2:21" ht="21" hidden="1" customHeight="1" thickBot="1">
      <c r="B182" s="421" t="s">
        <v>137</v>
      </c>
      <c r="C182" s="421" t="s">
        <v>114</v>
      </c>
      <c r="D182" s="421" t="s">
        <v>0</v>
      </c>
      <c r="E182" s="421" t="s">
        <v>1</v>
      </c>
      <c r="F182" s="424" t="s">
        <v>154</v>
      </c>
      <c r="G182" s="424" t="s">
        <v>139</v>
      </c>
      <c r="H182" s="424" t="s">
        <v>138</v>
      </c>
      <c r="I182" s="424" t="s">
        <v>140</v>
      </c>
      <c r="J182" s="415" t="s">
        <v>145</v>
      </c>
      <c r="K182" s="415" t="s">
        <v>146</v>
      </c>
      <c r="L182" s="417" t="s">
        <v>148</v>
      </c>
      <c r="M182" s="417" t="s">
        <v>149</v>
      </c>
      <c r="N182" s="36"/>
      <c r="O182" s="417" t="s">
        <v>150</v>
      </c>
      <c r="P182" s="36"/>
      <c r="Q182" s="36"/>
      <c r="R182" s="413" t="s">
        <v>151</v>
      </c>
      <c r="S182" s="37"/>
      <c r="T182" s="413" t="s">
        <v>152</v>
      </c>
      <c r="U182" s="413" t="s">
        <v>153</v>
      </c>
    </row>
    <row r="183" spans="2:21" ht="21" hidden="1" customHeight="1" thickBot="1">
      <c r="B183" s="422"/>
      <c r="C183" s="423"/>
      <c r="D183" s="421"/>
      <c r="E183" s="421"/>
      <c r="F183" s="425"/>
      <c r="G183" s="425"/>
      <c r="H183" s="424"/>
      <c r="I183" s="425"/>
      <c r="J183" s="416"/>
      <c r="K183" s="416"/>
      <c r="L183" s="418"/>
      <c r="M183" s="417"/>
      <c r="N183" s="51"/>
      <c r="O183" s="418"/>
      <c r="P183" s="51"/>
      <c r="Q183" s="51"/>
      <c r="R183" s="414"/>
      <c r="S183" s="61"/>
      <c r="T183" s="414"/>
      <c r="U183" s="414"/>
    </row>
    <row r="184" spans="2:21" ht="21" customHeight="1" thickBot="1">
      <c r="B184" s="160" t="s">
        <v>90</v>
      </c>
      <c r="C184" s="63" t="s">
        <v>90</v>
      </c>
      <c r="D184" s="14">
        <v>90</v>
      </c>
      <c r="E184" s="53" t="s">
        <v>12</v>
      </c>
      <c r="F184" s="164">
        <v>0</v>
      </c>
      <c r="G184" s="165">
        <v>1</v>
      </c>
      <c r="H184" s="57">
        <v>0</v>
      </c>
      <c r="I184" s="166">
        <v>0</v>
      </c>
      <c r="J184" s="166">
        <v>0</v>
      </c>
      <c r="K184" s="166">
        <v>0</v>
      </c>
      <c r="L184" s="172">
        <f>G184*G6</f>
        <v>69478.2</v>
      </c>
      <c r="M184" s="58">
        <f>$H$3*H184</f>
        <v>0</v>
      </c>
      <c r="N184" s="180">
        <v>0</v>
      </c>
      <c r="O184" s="181">
        <f>$I$3*I184</f>
        <v>0</v>
      </c>
      <c r="P184" s="180">
        <v>0</v>
      </c>
      <c r="Q184" s="182">
        <v>0</v>
      </c>
      <c r="R184" s="183">
        <f>$J$3*J184</f>
        <v>0</v>
      </c>
      <c r="S184" s="184">
        <v>0</v>
      </c>
      <c r="T184" s="185">
        <f>$K$3*K184</f>
        <v>0</v>
      </c>
      <c r="U184" s="179">
        <f t="shared" ref="U184:U186" si="87">L184+N184+P184+Q184+S184</f>
        <v>69478.2</v>
      </c>
    </row>
    <row r="185" spans="2:21" ht="21" customHeight="1" thickBot="1">
      <c r="B185" s="160" t="s">
        <v>102</v>
      </c>
      <c r="C185" s="62" t="s">
        <v>102</v>
      </c>
      <c r="D185" s="4">
        <v>91</v>
      </c>
      <c r="E185" s="54" t="s">
        <v>12</v>
      </c>
      <c r="F185" s="164">
        <v>0</v>
      </c>
      <c r="G185" s="166">
        <v>0</v>
      </c>
      <c r="H185" s="57">
        <v>0</v>
      </c>
      <c r="I185" s="166">
        <v>0</v>
      </c>
      <c r="J185" s="123">
        <v>1</v>
      </c>
      <c r="K185" s="166">
        <v>0</v>
      </c>
      <c r="L185" s="172">
        <f>$G$3*G185</f>
        <v>0</v>
      </c>
      <c r="M185" s="58">
        <f>$H$3*H185</f>
        <v>0</v>
      </c>
      <c r="N185" s="180">
        <v>0</v>
      </c>
      <c r="O185" s="181">
        <f>$I$3*I185</f>
        <v>0</v>
      </c>
      <c r="P185" s="180">
        <v>0</v>
      </c>
      <c r="Q185" s="182">
        <f>J6</f>
        <v>11637.78</v>
      </c>
      <c r="R185" s="183">
        <f>$J$3*J185</f>
        <v>16000</v>
      </c>
      <c r="S185" s="184">
        <v>0</v>
      </c>
      <c r="T185" s="185">
        <f>$K$3*K185</f>
        <v>0</v>
      </c>
      <c r="U185" s="179">
        <f t="shared" si="87"/>
        <v>11637.78</v>
      </c>
    </row>
    <row r="186" spans="2:21" ht="21" customHeight="1" thickBot="1">
      <c r="B186" s="189" t="s">
        <v>101</v>
      </c>
      <c r="C186" s="62" t="s">
        <v>101</v>
      </c>
      <c r="D186" s="4">
        <v>89</v>
      </c>
      <c r="E186" s="54" t="s">
        <v>12</v>
      </c>
      <c r="F186" s="164">
        <v>0</v>
      </c>
      <c r="G186" s="165">
        <v>1</v>
      </c>
      <c r="H186" s="57">
        <v>0</v>
      </c>
      <c r="I186" s="166">
        <v>0</v>
      </c>
      <c r="J186" s="166">
        <v>0</v>
      </c>
      <c r="K186" s="166">
        <v>0</v>
      </c>
      <c r="L186" s="172">
        <f>G186*G6</f>
        <v>69478.2</v>
      </c>
      <c r="M186" s="58">
        <f>$H$3*H186</f>
        <v>0</v>
      </c>
      <c r="N186" s="180">
        <v>0</v>
      </c>
      <c r="O186" s="181">
        <f>$I$3*I186</f>
        <v>0</v>
      </c>
      <c r="P186" s="180">
        <v>0</v>
      </c>
      <c r="Q186" s="182">
        <v>0</v>
      </c>
      <c r="R186" s="183">
        <f>$J$3*J186</f>
        <v>0</v>
      </c>
      <c r="S186" s="184">
        <v>0</v>
      </c>
      <c r="T186" s="185">
        <f>$K$3*K186</f>
        <v>0</v>
      </c>
      <c r="U186" s="179">
        <f t="shared" si="87"/>
        <v>69478.2</v>
      </c>
    </row>
    <row r="187" spans="2:21" ht="21" hidden="1" customHeight="1" thickBot="1">
      <c r="B187" s="18" t="s">
        <v>135</v>
      </c>
      <c r="F187" s="28"/>
      <c r="H187" s="11"/>
      <c r="I187" s="11"/>
      <c r="J187" s="11"/>
      <c r="K187" s="11"/>
      <c r="L187" s="24"/>
      <c r="N187" s="23"/>
      <c r="O187" s="23"/>
      <c r="Q187" s="23"/>
      <c r="S187" s="23"/>
      <c r="U187" s="23"/>
    </row>
    <row r="188" spans="2:21" ht="21" hidden="1" customHeight="1" thickBot="1">
      <c r="B188" s="421" t="s">
        <v>137</v>
      </c>
      <c r="C188" s="421" t="s">
        <v>114</v>
      </c>
      <c r="D188" s="421" t="s">
        <v>0</v>
      </c>
      <c r="E188" s="421" t="s">
        <v>1</v>
      </c>
      <c r="F188" s="424" t="s">
        <v>154</v>
      </c>
      <c r="G188" s="424" t="s">
        <v>139</v>
      </c>
      <c r="H188" s="424" t="s">
        <v>138</v>
      </c>
      <c r="I188" s="424" t="s">
        <v>140</v>
      </c>
      <c r="J188" s="415" t="s">
        <v>145</v>
      </c>
      <c r="K188" s="415" t="s">
        <v>146</v>
      </c>
      <c r="L188" s="417" t="s">
        <v>148</v>
      </c>
      <c r="M188" s="417" t="s">
        <v>149</v>
      </c>
      <c r="N188" s="36"/>
      <c r="O188" s="417" t="s">
        <v>150</v>
      </c>
      <c r="P188" s="36"/>
      <c r="Q188" s="36"/>
      <c r="R188" s="413" t="s">
        <v>151</v>
      </c>
      <c r="S188" s="37"/>
      <c r="T188" s="413" t="s">
        <v>152</v>
      </c>
      <c r="U188" s="413" t="s">
        <v>153</v>
      </c>
    </row>
    <row r="189" spans="2:21" ht="21" hidden="1" customHeight="1" thickBot="1">
      <c r="B189" s="422"/>
      <c r="C189" s="423"/>
      <c r="D189" s="421"/>
      <c r="E189" s="421"/>
      <c r="F189" s="425"/>
      <c r="G189" s="425"/>
      <c r="H189" s="424"/>
      <c r="I189" s="425"/>
      <c r="J189" s="416"/>
      <c r="K189" s="416"/>
      <c r="L189" s="418"/>
      <c r="M189" s="417"/>
      <c r="N189" s="51"/>
      <c r="O189" s="418"/>
      <c r="P189" s="51"/>
      <c r="Q189" s="51"/>
      <c r="R189" s="414"/>
      <c r="S189" s="61"/>
      <c r="T189" s="414"/>
      <c r="U189" s="414"/>
    </row>
    <row r="190" spans="2:21" ht="15" customHeight="1" thickBot="1">
      <c r="B190" s="219" t="s">
        <v>171</v>
      </c>
      <c r="C190" s="83"/>
      <c r="D190" s="84"/>
      <c r="E190" s="84"/>
      <c r="F190" s="400"/>
      <c r="G190" s="401"/>
      <c r="H190" s="460"/>
      <c r="I190" s="400"/>
      <c r="J190" s="403"/>
      <c r="K190" s="403"/>
      <c r="L190" s="401"/>
      <c r="M190" s="460"/>
      <c r="N190" s="400"/>
      <c r="O190" s="403"/>
      <c r="P190" s="403"/>
      <c r="Q190" s="403"/>
      <c r="R190" s="403"/>
      <c r="S190" s="403"/>
      <c r="T190" s="403"/>
      <c r="U190" s="401"/>
    </row>
    <row r="191" spans="2:21" ht="21" customHeight="1" thickBot="1">
      <c r="B191" s="203" t="s">
        <v>191</v>
      </c>
      <c r="C191" s="63" t="s">
        <v>104</v>
      </c>
      <c r="D191" s="14">
        <v>92</v>
      </c>
      <c r="E191" s="53" t="s">
        <v>49</v>
      </c>
      <c r="F191" s="193">
        <v>0</v>
      </c>
      <c r="G191" s="206">
        <v>1</v>
      </c>
      <c r="H191" s="57">
        <v>0</v>
      </c>
      <c r="I191" s="196">
        <v>1</v>
      </c>
      <c r="J191" s="194">
        <v>0</v>
      </c>
      <c r="K191" s="194">
        <v>0</v>
      </c>
      <c r="L191" s="197">
        <f>G191*G6</f>
        <v>69478.2</v>
      </c>
      <c r="M191" s="58">
        <f t="shared" ref="M191:M197" si="88">$H$3*H191</f>
        <v>0</v>
      </c>
      <c r="N191" s="180">
        <v>8978.2000000000007</v>
      </c>
      <c r="O191" s="179">
        <f t="shared" ref="O191:O197" si="89">$I$3*I191</f>
        <v>12200</v>
      </c>
      <c r="P191" s="198">
        <v>2200</v>
      </c>
      <c r="Q191" s="199">
        <v>0</v>
      </c>
      <c r="R191" s="200">
        <f t="shared" ref="R191:R197" si="90">$J$3*J191</f>
        <v>0</v>
      </c>
      <c r="S191" s="201">
        <v>0</v>
      </c>
      <c r="T191" s="202">
        <f t="shared" ref="T191:T197" si="91">$K$3*K191</f>
        <v>0</v>
      </c>
      <c r="U191" s="179">
        <f>L191+N191+P191+Q191+S191</f>
        <v>80656.399999999994</v>
      </c>
    </row>
    <row r="192" spans="2:21" ht="21" customHeight="1" thickBot="1">
      <c r="B192" s="203" t="s">
        <v>192</v>
      </c>
      <c r="C192" s="62" t="s">
        <v>106</v>
      </c>
      <c r="D192" s="4">
        <v>93</v>
      </c>
      <c r="E192" s="54" t="s">
        <v>12</v>
      </c>
      <c r="F192" s="164">
        <v>0</v>
      </c>
      <c r="G192" s="164">
        <v>0</v>
      </c>
      <c r="H192" s="59">
        <v>0</v>
      </c>
      <c r="I192" s="142">
        <v>1</v>
      </c>
      <c r="J192" s="164">
        <v>0</v>
      </c>
      <c r="K192" s="166">
        <v>0</v>
      </c>
      <c r="L192" s="172">
        <f t="shared" ref="L192:L193" si="92">$G$3*G192</f>
        <v>0</v>
      </c>
      <c r="M192" s="58">
        <f t="shared" si="88"/>
        <v>0</v>
      </c>
      <c r="N192" s="180">
        <v>8978.2000000000007</v>
      </c>
      <c r="O192" s="181">
        <f t="shared" si="89"/>
        <v>12200</v>
      </c>
      <c r="P192" s="180">
        <v>2200</v>
      </c>
      <c r="Q192" s="182">
        <v>0</v>
      </c>
      <c r="R192" s="183">
        <f t="shared" si="90"/>
        <v>0</v>
      </c>
      <c r="S192" s="184">
        <v>0</v>
      </c>
      <c r="T192" s="185">
        <f t="shared" si="91"/>
        <v>0</v>
      </c>
      <c r="U192" s="179">
        <f t="shared" ref="U192:U194" si="93">L192+N192+P192+Q192+S192</f>
        <v>11178.2</v>
      </c>
    </row>
    <row r="193" spans="2:21" ht="21" customHeight="1" thickBot="1">
      <c r="B193" s="160" t="s">
        <v>108</v>
      </c>
      <c r="C193" s="62" t="s">
        <v>108</v>
      </c>
      <c r="D193" s="4">
        <v>94</v>
      </c>
      <c r="E193" s="54" t="s">
        <v>12</v>
      </c>
      <c r="F193" s="164">
        <v>0</v>
      </c>
      <c r="G193" s="164">
        <v>0</v>
      </c>
      <c r="H193" s="59">
        <v>0</v>
      </c>
      <c r="I193" s="164">
        <v>0</v>
      </c>
      <c r="J193" s="123">
        <v>1</v>
      </c>
      <c r="K193" s="207">
        <v>1</v>
      </c>
      <c r="L193" s="172">
        <f t="shared" si="92"/>
        <v>0</v>
      </c>
      <c r="M193" s="58">
        <f t="shared" si="88"/>
        <v>0</v>
      </c>
      <c r="N193" s="180">
        <v>0</v>
      </c>
      <c r="O193" s="181">
        <f t="shared" si="89"/>
        <v>0</v>
      </c>
      <c r="P193" s="180">
        <v>0</v>
      </c>
      <c r="Q193" s="182">
        <f>J6</f>
        <v>11637.78</v>
      </c>
      <c r="R193" s="183">
        <f t="shared" si="90"/>
        <v>16000</v>
      </c>
      <c r="S193" s="184">
        <f>K6</f>
        <v>8906.81</v>
      </c>
      <c r="T193" s="185">
        <f t="shared" si="91"/>
        <v>14250</v>
      </c>
      <c r="U193" s="179">
        <f t="shared" si="93"/>
        <v>20544.59</v>
      </c>
    </row>
    <row r="194" spans="2:21" ht="21" customHeight="1" thickBot="1">
      <c r="B194" s="160" t="s">
        <v>109</v>
      </c>
      <c r="C194" s="62" t="s">
        <v>109</v>
      </c>
      <c r="D194" s="4">
        <v>95</v>
      </c>
      <c r="E194" s="54" t="s">
        <v>12</v>
      </c>
      <c r="F194" s="164">
        <v>0</v>
      </c>
      <c r="G194" s="165">
        <v>1</v>
      </c>
      <c r="H194" s="59">
        <v>0</v>
      </c>
      <c r="I194" s="164">
        <v>0</v>
      </c>
      <c r="J194" s="164">
        <v>0</v>
      </c>
      <c r="K194" s="166">
        <v>0</v>
      </c>
      <c r="L194" s="172">
        <f>G194*G6</f>
        <v>69478.2</v>
      </c>
      <c r="M194" s="58">
        <f t="shared" si="88"/>
        <v>0</v>
      </c>
      <c r="N194" s="180">
        <v>0</v>
      </c>
      <c r="O194" s="181">
        <f t="shared" si="89"/>
        <v>0</v>
      </c>
      <c r="P194" s="180">
        <v>0</v>
      </c>
      <c r="Q194" s="182">
        <v>0</v>
      </c>
      <c r="R194" s="183">
        <f t="shared" si="90"/>
        <v>0</v>
      </c>
      <c r="S194" s="184">
        <v>0</v>
      </c>
      <c r="T194" s="185">
        <f t="shared" si="91"/>
        <v>0</v>
      </c>
      <c r="U194" s="179">
        <f t="shared" si="93"/>
        <v>69478.2</v>
      </c>
    </row>
    <row r="195" spans="2:21" ht="21" customHeight="1" thickBot="1">
      <c r="B195" s="203" t="s">
        <v>193</v>
      </c>
      <c r="C195" s="62" t="s">
        <v>105</v>
      </c>
      <c r="D195" s="4">
        <v>96</v>
      </c>
      <c r="E195" s="54" t="s">
        <v>49</v>
      </c>
      <c r="F195" s="164">
        <v>0</v>
      </c>
      <c r="G195" s="165">
        <v>1</v>
      </c>
      <c r="H195" s="59">
        <v>0</v>
      </c>
      <c r="I195" s="142">
        <v>1</v>
      </c>
      <c r="J195" s="164">
        <v>0</v>
      </c>
      <c r="K195" s="207">
        <v>2</v>
      </c>
      <c r="L195" s="172">
        <f>G195*G6</f>
        <v>69478.2</v>
      </c>
      <c r="M195" s="58">
        <f t="shared" si="88"/>
        <v>0</v>
      </c>
      <c r="N195" s="180">
        <v>8978.2000000000007</v>
      </c>
      <c r="O195" s="181">
        <f t="shared" si="89"/>
        <v>12200</v>
      </c>
      <c r="P195" s="180">
        <v>2200</v>
      </c>
      <c r="Q195" s="182">
        <v>0</v>
      </c>
      <c r="R195" s="183">
        <f t="shared" si="90"/>
        <v>0</v>
      </c>
      <c r="S195" s="184">
        <f>K195*K6</f>
        <v>17813.62</v>
      </c>
      <c r="T195" s="185">
        <f t="shared" si="91"/>
        <v>28500</v>
      </c>
      <c r="U195" s="499">
        <f>L195+L196+N195+P195+S195</f>
        <v>168644.02000000002</v>
      </c>
    </row>
    <row r="196" spans="2:21" ht="21" customHeight="1" thickBot="1">
      <c r="B196" s="204" t="s">
        <v>205</v>
      </c>
      <c r="C196" s="62"/>
      <c r="D196" s="4"/>
      <c r="E196" s="54"/>
      <c r="F196" s="164">
        <v>0</v>
      </c>
      <c r="G196" s="165">
        <v>1</v>
      </c>
      <c r="H196" s="59"/>
      <c r="I196" s="164">
        <v>0</v>
      </c>
      <c r="J196" s="164">
        <v>0</v>
      </c>
      <c r="K196" s="164">
        <v>0</v>
      </c>
      <c r="L196" s="172">
        <f>G196*G8</f>
        <v>70174</v>
      </c>
      <c r="M196" s="58"/>
      <c r="N196" s="180">
        <v>0</v>
      </c>
      <c r="O196" s="181">
        <f t="shared" si="89"/>
        <v>0</v>
      </c>
      <c r="P196" s="180">
        <v>0</v>
      </c>
      <c r="Q196" s="182">
        <v>0</v>
      </c>
      <c r="R196" s="183">
        <f t="shared" si="90"/>
        <v>0</v>
      </c>
      <c r="S196" s="184">
        <v>0</v>
      </c>
      <c r="T196" s="185">
        <f t="shared" si="91"/>
        <v>0</v>
      </c>
      <c r="U196" s="500"/>
    </row>
    <row r="197" spans="2:21" ht="21" customHeight="1" thickBot="1">
      <c r="B197" s="160" t="s">
        <v>110</v>
      </c>
      <c r="C197" s="62" t="s">
        <v>110</v>
      </c>
      <c r="D197" s="4">
        <v>97</v>
      </c>
      <c r="E197" s="54" t="s">
        <v>12</v>
      </c>
      <c r="F197" s="164">
        <v>0</v>
      </c>
      <c r="G197" s="165">
        <v>1</v>
      </c>
      <c r="H197" s="57">
        <v>0</v>
      </c>
      <c r="I197" s="166">
        <v>0</v>
      </c>
      <c r="J197" s="166">
        <v>0</v>
      </c>
      <c r="K197" s="166">
        <v>0</v>
      </c>
      <c r="L197" s="172">
        <f>G197*G6</f>
        <v>69478.2</v>
      </c>
      <c r="M197" s="58">
        <f t="shared" si="88"/>
        <v>0</v>
      </c>
      <c r="N197" s="180">
        <v>0</v>
      </c>
      <c r="O197" s="181">
        <f t="shared" si="89"/>
        <v>0</v>
      </c>
      <c r="P197" s="180">
        <v>0</v>
      </c>
      <c r="Q197" s="182">
        <v>0</v>
      </c>
      <c r="R197" s="183">
        <f t="shared" si="90"/>
        <v>0</v>
      </c>
      <c r="S197" s="184">
        <v>0</v>
      </c>
      <c r="T197" s="185">
        <f t="shared" si="91"/>
        <v>0</v>
      </c>
      <c r="U197" s="181">
        <f>L197+N197+P197+Q197+S197</f>
        <v>69478.2</v>
      </c>
    </row>
    <row r="198" spans="2:21" ht="21" hidden="1" customHeight="1" thickBot="1">
      <c r="B198" s="18" t="s">
        <v>135</v>
      </c>
      <c r="F198" s="28"/>
      <c r="H198" s="11"/>
      <c r="I198" s="11"/>
      <c r="J198" s="11"/>
      <c r="K198" s="11"/>
      <c r="L198" s="24"/>
      <c r="N198" s="23"/>
      <c r="O198" s="23"/>
      <c r="Q198" s="23"/>
      <c r="S198" s="23"/>
      <c r="U198" s="23"/>
    </row>
    <row r="199" spans="2:21" ht="21" hidden="1" customHeight="1" thickBot="1">
      <c r="B199" s="421" t="s">
        <v>137</v>
      </c>
      <c r="C199" s="421" t="s">
        <v>114</v>
      </c>
      <c r="D199" s="421" t="s">
        <v>0</v>
      </c>
      <c r="E199" s="421" t="s">
        <v>1</v>
      </c>
      <c r="F199" s="424" t="s">
        <v>154</v>
      </c>
      <c r="G199" s="424" t="s">
        <v>139</v>
      </c>
      <c r="H199" s="424" t="s">
        <v>138</v>
      </c>
      <c r="I199" s="424" t="s">
        <v>140</v>
      </c>
      <c r="J199" s="415" t="s">
        <v>145</v>
      </c>
      <c r="K199" s="415" t="s">
        <v>146</v>
      </c>
      <c r="L199" s="417" t="s">
        <v>148</v>
      </c>
      <c r="M199" s="417" t="s">
        <v>149</v>
      </c>
      <c r="N199" s="36"/>
      <c r="O199" s="417" t="s">
        <v>150</v>
      </c>
      <c r="P199" s="36"/>
      <c r="Q199" s="36"/>
      <c r="R199" s="413" t="s">
        <v>151</v>
      </c>
      <c r="S199" s="37"/>
      <c r="T199" s="413" t="s">
        <v>152</v>
      </c>
      <c r="U199" s="413" t="s">
        <v>153</v>
      </c>
    </row>
    <row r="200" spans="2:21" ht="21" hidden="1" customHeight="1" thickBot="1">
      <c r="B200" s="422"/>
      <c r="C200" s="423"/>
      <c r="D200" s="421"/>
      <c r="E200" s="421"/>
      <c r="F200" s="425"/>
      <c r="G200" s="425"/>
      <c r="H200" s="424"/>
      <c r="I200" s="425"/>
      <c r="J200" s="416"/>
      <c r="K200" s="416"/>
      <c r="L200" s="418"/>
      <c r="M200" s="417"/>
      <c r="N200" s="51"/>
      <c r="O200" s="418"/>
      <c r="P200" s="51"/>
      <c r="Q200" s="51"/>
      <c r="R200" s="414"/>
      <c r="S200" s="61"/>
      <c r="T200" s="414"/>
      <c r="U200" s="414"/>
    </row>
    <row r="201" spans="2:21" ht="26.25" customHeight="1" thickBot="1">
      <c r="B201" s="217" t="s">
        <v>161</v>
      </c>
      <c r="C201" s="64" t="s">
        <v>111</v>
      </c>
      <c r="D201" s="2">
        <v>98</v>
      </c>
      <c r="E201" s="55" t="s">
        <v>12</v>
      </c>
      <c r="F201" s="164">
        <v>0</v>
      </c>
      <c r="G201" s="164">
        <v>0</v>
      </c>
      <c r="H201" s="59">
        <v>0</v>
      </c>
      <c r="I201" s="164">
        <v>0</v>
      </c>
      <c r="J201" s="123">
        <v>1</v>
      </c>
      <c r="K201" s="164">
        <v>0</v>
      </c>
      <c r="L201" s="172">
        <f>$G$3*G201</f>
        <v>0</v>
      </c>
      <c r="M201" s="58">
        <f>$H$3*H201</f>
        <v>0</v>
      </c>
      <c r="N201" s="180">
        <v>0</v>
      </c>
      <c r="O201" s="181">
        <f>$I$3*I201</f>
        <v>0</v>
      </c>
      <c r="P201" s="180">
        <v>0</v>
      </c>
      <c r="Q201" s="182">
        <f>J8</f>
        <v>11637.78</v>
      </c>
      <c r="R201" s="183">
        <f>$J$3*J201</f>
        <v>16000</v>
      </c>
      <c r="S201" s="184">
        <v>0</v>
      </c>
      <c r="T201" s="185">
        <f>$K$3*K201</f>
        <v>0</v>
      </c>
      <c r="U201" s="181">
        <f t="shared" ref="U201:U204" si="94">L201+N201+P201+Q201+S201</f>
        <v>11637.78</v>
      </c>
    </row>
    <row r="202" spans="2:21" ht="21" customHeight="1" thickBot="1">
      <c r="B202" s="217" t="s">
        <v>103</v>
      </c>
      <c r="C202" s="62" t="s">
        <v>103</v>
      </c>
      <c r="D202" s="4">
        <v>99</v>
      </c>
      <c r="E202" s="54" t="s">
        <v>49</v>
      </c>
      <c r="F202" s="164">
        <v>0</v>
      </c>
      <c r="G202" s="164">
        <v>0</v>
      </c>
      <c r="H202" s="59">
        <v>0</v>
      </c>
      <c r="I202" s="164">
        <v>0</v>
      </c>
      <c r="J202" s="123">
        <v>1</v>
      </c>
      <c r="K202" s="164">
        <v>0</v>
      </c>
      <c r="L202" s="172">
        <f>$G$3*G202</f>
        <v>0</v>
      </c>
      <c r="M202" s="58">
        <f>$H$3*H202</f>
        <v>0</v>
      </c>
      <c r="N202" s="180">
        <v>0</v>
      </c>
      <c r="O202" s="181">
        <f>$I$3*I202</f>
        <v>0</v>
      </c>
      <c r="P202" s="180">
        <v>0</v>
      </c>
      <c r="Q202" s="182">
        <f>J6</f>
        <v>11637.78</v>
      </c>
      <c r="R202" s="183">
        <f>$J$3*J202</f>
        <v>16000</v>
      </c>
      <c r="S202" s="184">
        <v>0</v>
      </c>
      <c r="T202" s="185">
        <f>$K$3*K202</f>
        <v>0</v>
      </c>
      <c r="U202" s="181">
        <f t="shared" si="94"/>
        <v>11637.78</v>
      </c>
    </row>
    <row r="203" spans="2:21" ht="21" customHeight="1" thickBot="1">
      <c r="B203" s="217" t="s">
        <v>112</v>
      </c>
      <c r="C203" s="62" t="s">
        <v>112</v>
      </c>
      <c r="D203" s="4">
        <v>100</v>
      </c>
      <c r="E203" s="54" t="s">
        <v>12</v>
      </c>
      <c r="F203" s="167">
        <v>1</v>
      </c>
      <c r="G203" s="164">
        <v>0</v>
      </c>
      <c r="H203" s="59">
        <v>0</v>
      </c>
      <c r="I203" s="142">
        <v>1</v>
      </c>
      <c r="J203" s="164">
        <v>0</v>
      </c>
      <c r="K203" s="207">
        <v>2</v>
      </c>
      <c r="L203" s="172">
        <f>$G$3*G203</f>
        <v>0</v>
      </c>
      <c r="M203" s="58">
        <f>$H$3*H203</f>
        <v>0</v>
      </c>
      <c r="N203" s="180">
        <v>8978.2000000000007</v>
      </c>
      <c r="O203" s="181">
        <f>$I$3*I203</f>
        <v>12200</v>
      </c>
      <c r="P203" s="180">
        <v>2200</v>
      </c>
      <c r="Q203" s="182">
        <v>0</v>
      </c>
      <c r="R203" s="183">
        <f>$J$3*J203</f>
        <v>0</v>
      </c>
      <c r="S203" s="184">
        <f>K203*K8</f>
        <v>19507.62</v>
      </c>
      <c r="T203" s="185">
        <f>$K$3*K203</f>
        <v>28500</v>
      </c>
      <c r="U203" s="181">
        <f t="shared" si="94"/>
        <v>30685.82</v>
      </c>
    </row>
    <row r="204" spans="2:21" ht="21" customHeight="1" thickBot="1">
      <c r="B204" s="220" t="s">
        <v>113</v>
      </c>
      <c r="C204" s="62" t="s">
        <v>113</v>
      </c>
      <c r="D204" s="16">
        <v>101</v>
      </c>
      <c r="E204" s="54" t="s">
        <v>12</v>
      </c>
      <c r="F204" s="223">
        <v>0</v>
      </c>
      <c r="G204" s="223">
        <v>0</v>
      </c>
      <c r="H204" s="59">
        <v>0</v>
      </c>
      <c r="I204" s="228">
        <v>1</v>
      </c>
      <c r="J204" s="223">
        <v>0</v>
      </c>
      <c r="K204" s="229">
        <v>4</v>
      </c>
      <c r="L204" s="230">
        <f>$G$3*G204</f>
        <v>0</v>
      </c>
      <c r="M204" s="58">
        <f>$H$3*H204</f>
        <v>0</v>
      </c>
      <c r="N204" s="237">
        <v>8978.2000000000007</v>
      </c>
      <c r="O204" s="214">
        <f>$I$3*I204</f>
        <v>12200</v>
      </c>
      <c r="P204" s="237">
        <v>2200</v>
      </c>
      <c r="Q204" s="238">
        <v>0</v>
      </c>
      <c r="R204" s="239">
        <f>$J$3*J204</f>
        <v>0</v>
      </c>
      <c r="S204" s="240">
        <f>K204*K6</f>
        <v>35627.24</v>
      </c>
      <c r="T204" s="241">
        <f>$K$3*K204</f>
        <v>57000</v>
      </c>
      <c r="U204" s="214">
        <f t="shared" si="94"/>
        <v>46805.440000000002</v>
      </c>
    </row>
    <row r="205" spans="2:21" ht="21" customHeight="1">
      <c r="B205" s="221" t="s">
        <v>157</v>
      </c>
      <c r="F205" s="224">
        <f>SUBTOTAL(9,F14:F204)</f>
        <v>33</v>
      </c>
      <c r="G205" s="225">
        <f>SUBTOTAL(9,G14:G204)</f>
        <v>36</v>
      </c>
      <c r="H205" s="11"/>
      <c r="I205" s="231">
        <f>SUBTOTAL(9,I14:I204)</f>
        <v>45</v>
      </c>
      <c r="J205" s="232">
        <f>SUBTOTAL(9,J14:J204)</f>
        <v>42</v>
      </c>
      <c r="K205" s="233">
        <f>SUBTOTAL(9,K14:K204)</f>
        <v>111</v>
      </c>
      <c r="L205" s="234"/>
      <c r="N205" s="242"/>
      <c r="O205" s="243"/>
      <c r="P205" s="244"/>
      <c r="Q205" s="245"/>
      <c r="R205" s="244"/>
      <c r="S205" s="246"/>
      <c r="T205" s="244"/>
      <c r="U205" s="247">
        <f>U14+U15+U16+U17+U19+U20+U24+U25+U26+U27+U28+U30+U34+U35+U36+U37+U38+U39+U43+U48+U49+U51+U52+U53+U54+U58+U59+U61+U62+U63+U64+U68+U69+U70+U71+U72+U77+U79+U80+U81+U82+U83+U88+U89+U90+U91+U92+U93+U97+U98+U99+U101+U102+U103+U108+U113+U114+U115+U116+U117+U118+U122+U123+U124+U125+U126+U127+U131+U133+U138+U139+U140+U141+U142+U143+U147+U148+U149+U150+U152+U153+U157+U158+U159+U160+U165+U166+U167+U168+U169+U170+U174+U175+U176+U177+U178+U179+U180+U184+U185+U186+U191+U192+U193+U194+U195+U197+U201+U202+U203+U204</f>
        <v>4493755.3700000066</v>
      </c>
    </row>
    <row r="206" spans="2:21" ht="25.5" customHeight="1" thickBot="1">
      <c r="B206" s="222" t="s">
        <v>208</v>
      </c>
      <c r="C206" s="12"/>
      <c r="D206" s="12"/>
      <c r="E206" s="12"/>
      <c r="F206" s="226"/>
      <c r="G206" s="227"/>
      <c r="H206" s="11">
        <f>SUBTOTAL(9,H14:H205)</f>
        <v>0</v>
      </c>
      <c r="I206" s="226"/>
      <c r="J206" s="235"/>
      <c r="K206" s="235"/>
      <c r="L206" s="236">
        <f t="shared" ref="L206:T206" si="95">SUBTOTAL(9,L14:L205)</f>
        <v>2507477.4</v>
      </c>
      <c r="M206" s="23">
        <f t="shared" si="95"/>
        <v>0</v>
      </c>
      <c r="N206" s="248">
        <f t="shared" si="95"/>
        <v>403906.20000000024</v>
      </c>
      <c r="O206" s="249">
        <f t="shared" si="95"/>
        <v>549000</v>
      </c>
      <c r="P206" s="248">
        <f t="shared" si="95"/>
        <v>99000</v>
      </c>
      <c r="Q206" s="250">
        <f t="shared" si="95"/>
        <v>488786.86000000039</v>
      </c>
      <c r="R206" s="249">
        <f t="shared" si="95"/>
        <v>672000</v>
      </c>
      <c r="S206" s="251">
        <f t="shared" si="95"/>
        <v>994584.91</v>
      </c>
      <c r="T206" s="249">
        <f t="shared" si="95"/>
        <v>1553250</v>
      </c>
      <c r="U206" s="252"/>
    </row>
    <row r="207" spans="2:21" ht="20.85" customHeight="1" thickBot="1">
      <c r="B207" s="50"/>
      <c r="H207" s="11"/>
      <c r="I207" s="11"/>
      <c r="J207" s="11"/>
      <c r="K207" s="11"/>
      <c r="O207" s="49"/>
    </row>
    <row r="208" spans="2:21" ht="20.85" customHeight="1">
      <c r="D208" s="12"/>
      <c r="E208" s="30" t="s">
        <v>136</v>
      </c>
      <c r="H208" s="11"/>
      <c r="I208" s="11"/>
      <c r="J208" s="11"/>
      <c r="K208" s="11"/>
      <c r="O208" s="49"/>
    </row>
    <row r="209" spans="4:15" ht="20.85" customHeight="1">
      <c r="D209" s="12"/>
      <c r="E209" s="29">
        <v>0</v>
      </c>
      <c r="H209" s="11"/>
      <c r="I209" s="11"/>
      <c r="J209" s="11"/>
      <c r="K209" s="11"/>
      <c r="O209" s="49"/>
    </row>
    <row r="210" spans="4:15" ht="20.85" customHeight="1">
      <c r="D210" s="12"/>
      <c r="E210" s="29">
        <v>1</v>
      </c>
      <c r="H210" s="11"/>
      <c r="I210" s="11"/>
      <c r="J210" s="11"/>
      <c r="K210" s="11"/>
      <c r="O210" s="49"/>
    </row>
    <row r="211" spans="4:15" ht="20.85" customHeight="1">
      <c r="D211" s="12"/>
      <c r="E211" s="29">
        <v>2</v>
      </c>
      <c r="H211" s="11"/>
      <c r="I211" s="11"/>
      <c r="J211" s="11"/>
      <c r="K211" s="11"/>
    </row>
    <row r="212" spans="4:15" ht="15.6">
      <c r="D212" s="12"/>
      <c r="E212" s="29">
        <v>3</v>
      </c>
      <c r="H212" s="11"/>
      <c r="I212" s="11"/>
      <c r="J212" s="11"/>
      <c r="K212" s="11"/>
    </row>
    <row r="213" spans="4:15" ht="15.6">
      <c r="D213" s="12"/>
      <c r="E213" s="29">
        <v>4</v>
      </c>
      <c r="H213" s="11"/>
      <c r="I213" s="11"/>
      <c r="J213" s="11"/>
      <c r="K213" s="11"/>
    </row>
    <row r="214" spans="4:15" ht="16.2" thickBot="1">
      <c r="D214" s="12"/>
      <c r="E214" s="31">
        <v>5</v>
      </c>
      <c r="H214" s="11"/>
      <c r="I214" s="11"/>
      <c r="J214" s="11"/>
      <c r="K214" s="11"/>
    </row>
    <row r="215" spans="4:15">
      <c r="H215" s="11"/>
      <c r="I215" s="11"/>
      <c r="J215" s="11"/>
      <c r="K215" s="11"/>
    </row>
    <row r="216" spans="4:15">
      <c r="H216" s="11"/>
      <c r="I216" s="11"/>
      <c r="J216" s="11"/>
      <c r="K216" s="11"/>
    </row>
    <row r="217" spans="4:15">
      <c r="H217" s="11"/>
      <c r="I217" s="11"/>
      <c r="J217" s="11"/>
      <c r="K217" s="11"/>
    </row>
    <row r="218" spans="4:15">
      <c r="H218" s="11"/>
      <c r="I218" s="11"/>
      <c r="J218" s="11"/>
      <c r="K218" s="11"/>
    </row>
    <row r="219" spans="4:15">
      <c r="H219" s="11"/>
      <c r="I219" s="11"/>
      <c r="J219" s="11"/>
      <c r="K219" s="11"/>
    </row>
    <row r="220" spans="4:15">
      <c r="H220" s="11"/>
      <c r="I220" s="11"/>
      <c r="J220" s="11"/>
      <c r="K220" s="11"/>
    </row>
    <row r="221" spans="4:15">
      <c r="H221" s="11"/>
      <c r="I221" s="11"/>
      <c r="J221" s="11"/>
      <c r="K221" s="11"/>
    </row>
    <row r="222" spans="4:15">
      <c r="H222" s="11"/>
      <c r="I222" s="11"/>
      <c r="J222" s="11"/>
      <c r="K222" s="11"/>
    </row>
    <row r="223" spans="4:15">
      <c r="H223" s="11"/>
      <c r="I223" s="11"/>
      <c r="J223" s="11"/>
      <c r="K223" s="11"/>
    </row>
    <row r="224" spans="4:15">
      <c r="H224" s="11"/>
      <c r="I224" s="11"/>
      <c r="J224" s="11"/>
      <c r="K224" s="11"/>
    </row>
    <row r="225" spans="8:11" ht="15" customHeight="1">
      <c r="H225" s="11"/>
      <c r="I225" s="11"/>
      <c r="J225" s="11"/>
      <c r="K225" s="11"/>
    </row>
    <row r="226" spans="8:11" ht="15" customHeight="1">
      <c r="H226" s="11"/>
      <c r="I226" s="11"/>
      <c r="J226" s="11"/>
      <c r="K226" s="11"/>
    </row>
    <row r="227" spans="8:11">
      <c r="H227" s="11"/>
      <c r="I227" s="11"/>
      <c r="J227" s="11"/>
      <c r="K227" s="11"/>
    </row>
    <row r="228" spans="8:11">
      <c r="H228" s="11"/>
      <c r="I228" s="11"/>
      <c r="J228" s="11"/>
      <c r="K228" s="11"/>
    </row>
    <row r="229" spans="8:11">
      <c r="H229" s="11"/>
      <c r="I229" s="11"/>
      <c r="J229" s="11"/>
      <c r="K229" s="11"/>
    </row>
    <row r="230" spans="8:11">
      <c r="H230" s="11"/>
      <c r="I230" s="11"/>
      <c r="J230" s="11"/>
      <c r="K230" s="11"/>
    </row>
    <row r="231" spans="8:11">
      <c r="H231" s="11"/>
      <c r="I231" s="11"/>
      <c r="J231" s="11"/>
      <c r="K231" s="11"/>
    </row>
    <row r="232" spans="8:11">
      <c r="H232" s="11"/>
      <c r="I232" s="11"/>
      <c r="J232" s="11"/>
      <c r="K232" s="11"/>
    </row>
    <row r="233" spans="8:11">
      <c r="H233" s="11"/>
      <c r="I233" s="11"/>
      <c r="J233" s="11"/>
      <c r="K233" s="11"/>
    </row>
    <row r="234" spans="8:11">
      <c r="H234" s="11"/>
      <c r="I234" s="11"/>
      <c r="J234" s="11"/>
      <c r="K234" s="11"/>
    </row>
    <row r="235" spans="8:11">
      <c r="H235" s="11"/>
      <c r="I235" s="11"/>
      <c r="J235" s="11"/>
      <c r="K235" s="11"/>
    </row>
    <row r="236" spans="8:11">
      <c r="H236" s="11"/>
      <c r="I236" s="11"/>
      <c r="J236" s="11"/>
      <c r="K236" s="11"/>
    </row>
    <row r="237" spans="8:11">
      <c r="H237" s="11"/>
      <c r="I237" s="11"/>
      <c r="J237" s="11"/>
      <c r="K237" s="11"/>
    </row>
    <row r="238" spans="8:11">
      <c r="H238" s="11"/>
      <c r="I238" s="11"/>
      <c r="J238" s="11"/>
      <c r="K238" s="11"/>
    </row>
    <row r="239" spans="8:11">
      <c r="H239" s="11"/>
      <c r="I239" s="11"/>
      <c r="J239" s="11"/>
      <c r="K239" s="11"/>
    </row>
    <row r="240" spans="8:11">
      <c r="H240" s="11"/>
      <c r="I240" s="11"/>
      <c r="J240" s="11"/>
      <c r="K240" s="11"/>
    </row>
    <row r="241" spans="8:11">
      <c r="H241" s="11"/>
      <c r="I241" s="11"/>
      <c r="J241" s="11"/>
      <c r="K241" s="11"/>
    </row>
    <row r="242" spans="8:11">
      <c r="H242" s="11"/>
      <c r="I242" s="11"/>
      <c r="J242" s="11"/>
      <c r="K242" s="11"/>
    </row>
    <row r="243" spans="8:11">
      <c r="H243" s="11"/>
      <c r="I243" s="11"/>
      <c r="J243" s="11"/>
      <c r="K243" s="11"/>
    </row>
    <row r="244" spans="8:11">
      <c r="H244" s="11"/>
      <c r="I244" s="11"/>
      <c r="J244" s="11"/>
      <c r="K244" s="11"/>
    </row>
    <row r="245" spans="8:11">
      <c r="H245" s="11"/>
      <c r="I245" s="11"/>
      <c r="J245" s="11"/>
      <c r="K245" s="11"/>
    </row>
    <row r="246" spans="8:11">
      <c r="H246" s="11"/>
      <c r="I246" s="11"/>
      <c r="J246" s="11"/>
      <c r="K246" s="11"/>
    </row>
    <row r="247" spans="8:11">
      <c r="H247" s="11"/>
      <c r="I247" s="11"/>
      <c r="J247" s="11"/>
      <c r="K247" s="11"/>
    </row>
    <row r="248" spans="8:11">
      <c r="H248" s="11"/>
      <c r="I248" s="11"/>
      <c r="J248" s="11"/>
      <c r="K248" s="11"/>
    </row>
    <row r="249" spans="8:11">
      <c r="H249" s="11"/>
      <c r="I249" s="11"/>
      <c r="J249" s="11"/>
      <c r="K249" s="11"/>
    </row>
    <row r="250" spans="8:11">
      <c r="H250" s="11"/>
      <c r="I250" s="11"/>
      <c r="J250" s="11"/>
      <c r="K250" s="11"/>
    </row>
    <row r="251" spans="8:11">
      <c r="H251" s="11"/>
      <c r="I251" s="11"/>
      <c r="J251" s="11"/>
      <c r="K251" s="11"/>
    </row>
    <row r="252" spans="8:11">
      <c r="H252" s="11"/>
      <c r="I252" s="11"/>
      <c r="J252" s="11"/>
      <c r="K252" s="11"/>
    </row>
    <row r="253" spans="8:11">
      <c r="H253" s="11"/>
      <c r="I253" s="11"/>
      <c r="J253" s="11"/>
      <c r="K253" s="11"/>
    </row>
    <row r="254" spans="8:11">
      <c r="H254" s="11"/>
      <c r="I254" s="11"/>
      <c r="J254" s="11"/>
      <c r="K254" s="11"/>
    </row>
    <row r="255" spans="8:11">
      <c r="H255" s="11"/>
      <c r="I255" s="11"/>
      <c r="J255" s="11"/>
      <c r="K255" s="11"/>
    </row>
    <row r="256" spans="8:11">
      <c r="H256" s="11"/>
      <c r="I256" s="11"/>
      <c r="J256" s="11"/>
      <c r="K256" s="11"/>
    </row>
    <row r="257" spans="8:11">
      <c r="H257" s="11"/>
      <c r="I257" s="11"/>
      <c r="J257" s="11"/>
      <c r="K257" s="11"/>
    </row>
    <row r="258" spans="8:11">
      <c r="H258" s="11"/>
      <c r="I258" s="11"/>
      <c r="J258" s="11"/>
      <c r="K258" s="11"/>
    </row>
    <row r="259" spans="8:11">
      <c r="H259" s="11"/>
      <c r="I259" s="11"/>
      <c r="J259" s="11"/>
      <c r="K259" s="11"/>
    </row>
    <row r="260" spans="8:11">
      <c r="H260" s="11"/>
      <c r="I260" s="11"/>
      <c r="J260" s="11"/>
      <c r="K260" s="11"/>
    </row>
    <row r="261" spans="8:11">
      <c r="H261" s="11"/>
      <c r="I261" s="11"/>
      <c r="J261" s="11"/>
      <c r="K261" s="11"/>
    </row>
    <row r="262" spans="8:11">
      <c r="H262" s="11"/>
      <c r="I262" s="11"/>
      <c r="J262" s="11"/>
      <c r="K262" s="11"/>
    </row>
    <row r="263" spans="8:11">
      <c r="H263" s="11"/>
      <c r="I263" s="11"/>
      <c r="J263" s="11"/>
      <c r="K263" s="11"/>
    </row>
    <row r="264" spans="8:11">
      <c r="H264" s="11"/>
      <c r="I264" s="11"/>
      <c r="J264" s="11"/>
      <c r="K264" s="11"/>
    </row>
    <row r="265" spans="8:11">
      <c r="H265" s="11"/>
      <c r="I265" s="11"/>
      <c r="J265" s="11"/>
      <c r="K265" s="11"/>
    </row>
    <row r="266" spans="8:11">
      <c r="H266" s="11"/>
      <c r="I266" s="11"/>
      <c r="J266" s="11"/>
      <c r="K266" s="11"/>
    </row>
    <row r="267" spans="8:11">
      <c r="H267" s="11"/>
      <c r="I267" s="11"/>
      <c r="J267" s="11"/>
      <c r="K267" s="11"/>
    </row>
    <row r="268" spans="8:11">
      <c r="H268" s="11"/>
      <c r="I268" s="11"/>
      <c r="J268" s="11"/>
      <c r="K268" s="11"/>
    </row>
    <row r="269" spans="8:11">
      <c r="H269" s="11"/>
      <c r="I269" s="11"/>
      <c r="J269" s="11"/>
      <c r="K269" s="11"/>
    </row>
    <row r="270" spans="8:11">
      <c r="H270" s="11"/>
      <c r="I270" s="11"/>
      <c r="J270" s="11"/>
      <c r="K270" s="11"/>
    </row>
    <row r="271" spans="8:11">
      <c r="H271" s="11"/>
      <c r="I271" s="11"/>
      <c r="J271" s="11"/>
      <c r="K271" s="11"/>
    </row>
  </sheetData>
  <autoFilter ref="B12:U203">
    <filterColumn colId="0">
      <filters>
        <filter val="Albrechtice nad Vltavou"/>
        <filter val="Bavorov"/>
        <filter val="Bechyně"/>
        <filter val="Bělčice"/>
        <filter val="Benešov nad Černou"/>
        <filter val="Bernartice"/>
        <filter val="Blatná"/>
        <filter val="Borová Lada"/>
        <filter val="Borovany"/>
        <filter val="Branná"/>
        <filter val="Brloh"/>
        <filter val="Budíškovice"/>
        <filter val="Čepřovice"/>
        <filter val="Černá v Pošumaví"/>
        <filter val="České Velenice"/>
        <filter val="Český Rudolec"/>
        <filter val="Čestice"/>
        <filter val="Čimelice"/>
        <filter val="Čkyně"/>
        <filter val="Dačice"/>
        <filter val="Dešná"/>
        <filter val="Deštná"/>
        <filter val="Dolní Bukovsko"/>
        <filter val="Drahonice"/>
        <filter val="Dubné"/>
        <filter val="Frymburk"/>
        <filter val="Hluboká n.Vltavou"/>
        <filter val="Holubov"/>
        <filter val="Horní Planá"/>
        <filter val="Horní Stropnice"/>
        <filter val="Horní Vltavice"/>
        <filter val="Hořice na Šumavě"/>
        <filter val="Hrdějovice"/>
        <filter val="Hrejkovice"/>
        <filter val="Chlum u Třeboně"/>
        <filter val="Chotoviny"/>
        <filter val="Chrášťany"/>
        <filter val="Chvalšiny"/>
        <filter val="Chýnov"/>
        <filter val="Chyšky"/>
        <filter val="Jílovice"/>
        <filter val="Jindřichův Hradec"/>
        <filter val="Jistebnice"/>
        <filter val="Kaplice - Hubenov"/>
        <filter val="Kardašova Řečice"/>
        <filter val="Kestřany"/>
        <filter val="Kostelec"/>
        <filter val="Křemže - Chmelná"/>
        <filter val="Ktiš"/>
        <filter val="Kunžak"/>
        <filter val="Lašovice"/>
        <filter val="Lažiště"/>
        <filter val="Ledenice"/>
        <filter val="Lhenice"/>
        <filter val="Lišov"/>
        <filter val="Lnáře"/>
        <filter val="Lomnice nad Lužnicí"/>
        <filter val="Loučovice"/>
        <filter val="Malonty"/>
        <filter val="Milevsko"/>
        <filter val="Mirovice"/>
        <filter val="Mladá Vožice"/>
        <filter val="Neplachov"/>
        <filter val="Netolice"/>
        <filter val="Nová Bystřice"/>
        <filter val="Nová Pec"/>
        <filter val="Nová Včelnice"/>
        <filter val="Nové Hrady"/>
        <filter val="Opařany"/>
        <filter val="Ostrovec"/>
        <filter val="Písek"/>
        <filter val="Planá nad Lužnicí"/>
        <filter val="Podolí I"/>
        <filter val="Pražák"/>
        <filter val="Protivín"/>
        <filter val="Přední Výtoň"/>
        <filter val="Rožmberk n.Vl. - Přízeř"/>
        <filter val="Sedlice"/>
        <filter val="Slavonice"/>
        <filter val="Stachy"/>
        <filter val="Staré Hobzí"/>
        <filter val="Strakonice"/>
        <filter val="Stráž nad nežárkou"/>
        <filter val="Strunkovice nad Blanicí"/>
        <filter val="Střelské Hoštice"/>
        <filter val="Studená"/>
        <filter val="Suchdol nad Lužnicí"/>
        <filter val="Svatá Maří"/>
        <filter val="Svatý Jan nad Malší"/>
        <filter val="Ševětín"/>
        <filter val="Štěkeň"/>
        <filter val="Tábor"/>
        <filter val="Trhové Sviny"/>
        <filter val="Tučapy"/>
        <filter val="Týn nad Vltavou"/>
        <filter val="Vacov"/>
        <filter val="Velešín"/>
        <filter val="Větřní"/>
        <filter val="Vimperk"/>
        <filter val="Vlachovo Březí"/>
        <filter val="Vodňany"/>
        <filter val="Volary"/>
        <filter val="Volenice"/>
        <filter val="Volyně"/>
        <filter val="Vyšší Brod"/>
        <filter val="Záboří"/>
        <filter val="Záhoří"/>
        <filter val="Zdíkov"/>
        <filter val="Zliv"/>
        <filter val="Žabovřesky"/>
      </filters>
    </filterColumn>
  </autoFilter>
  <mergeCells count="378">
    <mergeCell ref="U3:U4"/>
    <mergeCell ref="F3:F4"/>
    <mergeCell ref="L3:L4"/>
    <mergeCell ref="N3:N4"/>
    <mergeCell ref="O3:O4"/>
    <mergeCell ref="P3:P4"/>
    <mergeCell ref="Q3:Q4"/>
    <mergeCell ref="R3:R4"/>
    <mergeCell ref="S3:S4"/>
    <mergeCell ref="T3:T4"/>
    <mergeCell ref="G3:G4"/>
    <mergeCell ref="I3:I4"/>
    <mergeCell ref="J3:J4"/>
    <mergeCell ref="K3:K4"/>
    <mergeCell ref="L199:L200"/>
    <mergeCell ref="M199:M200"/>
    <mergeCell ref="O199:O200"/>
    <mergeCell ref="R199:R200"/>
    <mergeCell ref="T199:T200"/>
    <mergeCell ref="U199:U200"/>
    <mergeCell ref="L182:L183"/>
    <mergeCell ref="M182:M183"/>
    <mergeCell ref="O182:O183"/>
    <mergeCell ref="R182:R183"/>
    <mergeCell ref="T182:T183"/>
    <mergeCell ref="U182:U183"/>
    <mergeCell ref="T188:T189"/>
    <mergeCell ref="U188:U189"/>
    <mergeCell ref="U195:U196"/>
    <mergeCell ref="T145:T146"/>
    <mergeCell ref="U145:U146"/>
    <mergeCell ref="T110:T111"/>
    <mergeCell ref="U110:U111"/>
    <mergeCell ref="L95:L96"/>
    <mergeCell ref="M95:M96"/>
    <mergeCell ref="O95:O96"/>
    <mergeCell ref="L120:L121"/>
    <mergeCell ref="M120:M121"/>
    <mergeCell ref="O120:O121"/>
    <mergeCell ref="R120:R121"/>
    <mergeCell ref="T120:T121"/>
    <mergeCell ref="U120:U121"/>
    <mergeCell ref="L110:L111"/>
    <mergeCell ref="M110:M111"/>
    <mergeCell ref="O110:O111"/>
    <mergeCell ref="R110:R111"/>
    <mergeCell ref="R95:R96"/>
    <mergeCell ref="T95:T96"/>
    <mergeCell ref="U95:U96"/>
    <mergeCell ref="L129:L130"/>
    <mergeCell ref="M129:M130"/>
    <mergeCell ref="O129:O130"/>
    <mergeCell ref="R129:R130"/>
    <mergeCell ref="T162:T163"/>
    <mergeCell ref="U162:U163"/>
    <mergeCell ref="F172:F173"/>
    <mergeCell ref="L172:L173"/>
    <mergeCell ref="M172:M173"/>
    <mergeCell ref="O172:O173"/>
    <mergeCell ref="R172:R173"/>
    <mergeCell ref="T172:T173"/>
    <mergeCell ref="U172:U173"/>
    <mergeCell ref="G172:G173"/>
    <mergeCell ref="H172:H173"/>
    <mergeCell ref="I172:I173"/>
    <mergeCell ref="J172:J173"/>
    <mergeCell ref="F188:F189"/>
    <mergeCell ref="L188:L189"/>
    <mergeCell ref="M188:M189"/>
    <mergeCell ref="O188:O189"/>
    <mergeCell ref="R188:R189"/>
    <mergeCell ref="L145:L146"/>
    <mergeCell ref="M145:M146"/>
    <mergeCell ref="O145:O146"/>
    <mergeCell ref="R145:R146"/>
    <mergeCell ref="K172:K173"/>
    <mergeCell ref="J145:J146"/>
    <mergeCell ref="K145:K146"/>
    <mergeCell ref="J155:J156"/>
    <mergeCell ref="K155:K156"/>
    <mergeCell ref="J162:J163"/>
    <mergeCell ref="K162:K163"/>
    <mergeCell ref="L162:L163"/>
    <mergeCell ref="M162:M163"/>
    <mergeCell ref="O162:O163"/>
    <mergeCell ref="R162:R163"/>
    <mergeCell ref="L105:L106"/>
    <mergeCell ref="M105:M106"/>
    <mergeCell ref="O105:O106"/>
    <mergeCell ref="R105:R106"/>
    <mergeCell ref="T105:T106"/>
    <mergeCell ref="U99:U100"/>
    <mergeCell ref="J95:J96"/>
    <mergeCell ref="K95:K96"/>
    <mergeCell ref="F155:F156"/>
    <mergeCell ref="O155:O156"/>
    <mergeCell ref="R155:R156"/>
    <mergeCell ref="T155:T156"/>
    <mergeCell ref="U155:U156"/>
    <mergeCell ref="L155:L156"/>
    <mergeCell ref="M155:M156"/>
    <mergeCell ref="T129:T130"/>
    <mergeCell ref="U129:U130"/>
    <mergeCell ref="F135:F136"/>
    <mergeCell ref="L135:L136"/>
    <mergeCell ref="M135:M136"/>
    <mergeCell ref="O135:O136"/>
    <mergeCell ref="R135:R136"/>
    <mergeCell ref="T135:T136"/>
    <mergeCell ref="U135:U136"/>
    <mergeCell ref="L74:L75"/>
    <mergeCell ref="M74:M75"/>
    <mergeCell ref="O74:O75"/>
    <mergeCell ref="R74:R75"/>
    <mergeCell ref="T74:T75"/>
    <mergeCell ref="U74:U75"/>
    <mergeCell ref="F85:F86"/>
    <mergeCell ref="L85:L86"/>
    <mergeCell ref="M85:M86"/>
    <mergeCell ref="O85:O86"/>
    <mergeCell ref="R85:R86"/>
    <mergeCell ref="T85:T86"/>
    <mergeCell ref="J74:J75"/>
    <mergeCell ref="K74:K75"/>
    <mergeCell ref="J85:J86"/>
    <mergeCell ref="K85:K86"/>
    <mergeCell ref="G74:G75"/>
    <mergeCell ref="H74:H75"/>
    <mergeCell ref="I74:I75"/>
    <mergeCell ref="L56:L57"/>
    <mergeCell ref="M56:M57"/>
    <mergeCell ref="O56:O57"/>
    <mergeCell ref="R56:R57"/>
    <mergeCell ref="T56:T57"/>
    <mergeCell ref="U56:U57"/>
    <mergeCell ref="F66:F67"/>
    <mergeCell ref="L66:L67"/>
    <mergeCell ref="M66:M67"/>
    <mergeCell ref="O66:O67"/>
    <mergeCell ref="R66:R67"/>
    <mergeCell ref="T66:T67"/>
    <mergeCell ref="U66:U67"/>
    <mergeCell ref="K56:K57"/>
    <mergeCell ref="J66:J67"/>
    <mergeCell ref="K66:K67"/>
    <mergeCell ref="J56:J57"/>
    <mergeCell ref="G56:G57"/>
    <mergeCell ref="H56:H57"/>
    <mergeCell ref="I56:I57"/>
    <mergeCell ref="M45:M46"/>
    <mergeCell ref="O45:O46"/>
    <mergeCell ref="R45:R46"/>
    <mergeCell ref="T45:T46"/>
    <mergeCell ref="U45:U46"/>
    <mergeCell ref="J45:J46"/>
    <mergeCell ref="K45:K46"/>
    <mergeCell ref="H45:H46"/>
    <mergeCell ref="I45:I46"/>
    <mergeCell ref="K135:K136"/>
    <mergeCell ref="L22:L23"/>
    <mergeCell ref="M22:M23"/>
    <mergeCell ref="O22:O23"/>
    <mergeCell ref="R22:R23"/>
    <mergeCell ref="T22:T23"/>
    <mergeCell ref="U22:U23"/>
    <mergeCell ref="F32:F33"/>
    <mergeCell ref="L32:L33"/>
    <mergeCell ref="M32:M33"/>
    <mergeCell ref="O32:O33"/>
    <mergeCell ref="R32:R33"/>
    <mergeCell ref="T32:T33"/>
    <mergeCell ref="U32:U33"/>
    <mergeCell ref="J22:J23"/>
    <mergeCell ref="J32:J33"/>
    <mergeCell ref="L41:L42"/>
    <mergeCell ref="M41:M42"/>
    <mergeCell ref="O41:O42"/>
    <mergeCell ref="R41:R42"/>
    <mergeCell ref="T41:T42"/>
    <mergeCell ref="U41:U42"/>
    <mergeCell ref="F45:F46"/>
    <mergeCell ref="L45:L46"/>
    <mergeCell ref="G199:G200"/>
    <mergeCell ref="H199:H200"/>
    <mergeCell ref="I199:I200"/>
    <mergeCell ref="J199:J200"/>
    <mergeCell ref="K199:K200"/>
    <mergeCell ref="G182:G183"/>
    <mergeCell ref="H182:H183"/>
    <mergeCell ref="I182:I183"/>
    <mergeCell ref="J182:J183"/>
    <mergeCell ref="K182:K183"/>
    <mergeCell ref="G188:G189"/>
    <mergeCell ref="H188:H189"/>
    <mergeCell ref="I188:I189"/>
    <mergeCell ref="J188:J189"/>
    <mergeCell ref="K188:K189"/>
    <mergeCell ref="F10:F11"/>
    <mergeCell ref="G10:G11"/>
    <mergeCell ref="H10:H11"/>
    <mergeCell ref="I10:I11"/>
    <mergeCell ref="J10:J11"/>
    <mergeCell ref="K10:K11"/>
    <mergeCell ref="K22:K23"/>
    <mergeCell ref="K32:K33"/>
    <mergeCell ref="J41:J42"/>
    <mergeCell ref="K41:K42"/>
    <mergeCell ref="I41:I42"/>
    <mergeCell ref="A155:A156"/>
    <mergeCell ref="G155:G156"/>
    <mergeCell ref="H155:H156"/>
    <mergeCell ref="I155:I156"/>
    <mergeCell ref="A162:A163"/>
    <mergeCell ref="G162:G163"/>
    <mergeCell ref="H162:H163"/>
    <mergeCell ref="I162:I163"/>
    <mergeCell ref="A135:A136"/>
    <mergeCell ref="G135:G136"/>
    <mergeCell ref="H135:H136"/>
    <mergeCell ref="I135:I136"/>
    <mergeCell ref="A145:A146"/>
    <mergeCell ref="G145:G146"/>
    <mergeCell ref="H145:H146"/>
    <mergeCell ref="I145:I146"/>
    <mergeCell ref="B135:B136"/>
    <mergeCell ref="C135:C136"/>
    <mergeCell ref="D135:E136"/>
    <mergeCell ref="B162:B163"/>
    <mergeCell ref="C162:C163"/>
    <mergeCell ref="D162:E163"/>
    <mergeCell ref="F145:F146"/>
    <mergeCell ref="F162:F163"/>
    <mergeCell ref="A120:A121"/>
    <mergeCell ref="G120:G121"/>
    <mergeCell ref="H120:H121"/>
    <mergeCell ref="I120:I121"/>
    <mergeCell ref="A129:A130"/>
    <mergeCell ref="G129:G130"/>
    <mergeCell ref="H129:H130"/>
    <mergeCell ref="I129:I130"/>
    <mergeCell ref="B129:B130"/>
    <mergeCell ref="C129:C130"/>
    <mergeCell ref="D129:E130"/>
    <mergeCell ref="B120:B121"/>
    <mergeCell ref="C120:C121"/>
    <mergeCell ref="D120:E121"/>
    <mergeCell ref="F129:F130"/>
    <mergeCell ref="F120:F121"/>
    <mergeCell ref="A105:A106"/>
    <mergeCell ref="G105:G106"/>
    <mergeCell ref="H105:H106"/>
    <mergeCell ref="I105:I106"/>
    <mergeCell ref="A110:A111"/>
    <mergeCell ref="G110:G111"/>
    <mergeCell ref="H110:H111"/>
    <mergeCell ref="I110:I111"/>
    <mergeCell ref="F110:F111"/>
    <mergeCell ref="D105:E106"/>
    <mergeCell ref="B110:B111"/>
    <mergeCell ref="C110:C111"/>
    <mergeCell ref="D110:E111"/>
    <mergeCell ref="C105:C106"/>
    <mergeCell ref="F105:F106"/>
    <mergeCell ref="A85:A86"/>
    <mergeCell ref="G85:G86"/>
    <mergeCell ref="H85:H86"/>
    <mergeCell ref="I85:I86"/>
    <mergeCell ref="A95:A96"/>
    <mergeCell ref="G95:G96"/>
    <mergeCell ref="H95:H96"/>
    <mergeCell ref="I95:I96"/>
    <mergeCell ref="A74:A75"/>
    <mergeCell ref="C85:C86"/>
    <mergeCell ref="D85:E86"/>
    <mergeCell ref="B74:B75"/>
    <mergeCell ref="C74:C75"/>
    <mergeCell ref="D74:E75"/>
    <mergeCell ref="F95:F96"/>
    <mergeCell ref="B85:B86"/>
    <mergeCell ref="C41:C42"/>
    <mergeCell ref="D41:E42"/>
    <mergeCell ref="C45:C46"/>
    <mergeCell ref="D45:E46"/>
    <mergeCell ref="B45:B46"/>
    <mergeCell ref="B41:B42"/>
    <mergeCell ref="A41:A42"/>
    <mergeCell ref="G41:G42"/>
    <mergeCell ref="H41:H42"/>
    <mergeCell ref="A66:A67"/>
    <mergeCell ref="G66:G67"/>
    <mergeCell ref="H66:H67"/>
    <mergeCell ref="I66:I67"/>
    <mergeCell ref="B66:B67"/>
    <mergeCell ref="C66:C67"/>
    <mergeCell ref="D66:E67"/>
    <mergeCell ref="D56:E57"/>
    <mergeCell ref="A10:A11"/>
    <mergeCell ref="D10:E11"/>
    <mergeCell ref="B10:B11"/>
    <mergeCell ref="C10:C11"/>
    <mergeCell ref="A56:A57"/>
    <mergeCell ref="A22:A23"/>
    <mergeCell ref="G22:G23"/>
    <mergeCell ref="H22:H23"/>
    <mergeCell ref="I22:I23"/>
    <mergeCell ref="A32:A33"/>
    <mergeCell ref="G32:G33"/>
    <mergeCell ref="H32:H33"/>
    <mergeCell ref="I32:I33"/>
    <mergeCell ref="F22:F23"/>
    <mergeCell ref="A45:A46"/>
    <mergeCell ref="G45:G46"/>
    <mergeCell ref="C199:C200"/>
    <mergeCell ref="D199:E200"/>
    <mergeCell ref="B95:B96"/>
    <mergeCell ref="C95:C96"/>
    <mergeCell ref="D95:E96"/>
    <mergeCell ref="B145:B146"/>
    <mergeCell ref="C145:C146"/>
    <mergeCell ref="D145:E146"/>
    <mergeCell ref="B155:B156"/>
    <mergeCell ref="C155:C156"/>
    <mergeCell ref="D155:E156"/>
    <mergeCell ref="B172:B173"/>
    <mergeCell ref="C172:C173"/>
    <mergeCell ref="D172:E173"/>
    <mergeCell ref="B182:B183"/>
    <mergeCell ref="C182:C183"/>
    <mergeCell ref="D182:E183"/>
    <mergeCell ref="B105:B106"/>
    <mergeCell ref="N10:O10"/>
    <mergeCell ref="Q10:R10"/>
    <mergeCell ref="S10:T10"/>
    <mergeCell ref="B188:B189"/>
    <mergeCell ref="F182:F183"/>
    <mergeCell ref="F199:F200"/>
    <mergeCell ref="U10:U11"/>
    <mergeCell ref="H3:H4"/>
    <mergeCell ref="M10:M11"/>
    <mergeCell ref="L10:L11"/>
    <mergeCell ref="C188:C189"/>
    <mergeCell ref="D188:E189"/>
    <mergeCell ref="B22:B23"/>
    <mergeCell ref="C22:C23"/>
    <mergeCell ref="D22:E23"/>
    <mergeCell ref="B32:B33"/>
    <mergeCell ref="C32:C33"/>
    <mergeCell ref="D32:E33"/>
    <mergeCell ref="F41:F42"/>
    <mergeCell ref="F56:F57"/>
    <mergeCell ref="F74:F75"/>
    <mergeCell ref="B56:B57"/>
    <mergeCell ref="C56:C57"/>
    <mergeCell ref="B199:B200"/>
    <mergeCell ref="F47:U47"/>
    <mergeCell ref="F76:U76"/>
    <mergeCell ref="F112:U112"/>
    <mergeCell ref="F137:U137"/>
    <mergeCell ref="F164:U164"/>
    <mergeCell ref="F190:U190"/>
    <mergeCell ref="F13:U13"/>
    <mergeCell ref="U103:U107"/>
    <mergeCell ref="U17:U18"/>
    <mergeCell ref="U28:U29"/>
    <mergeCell ref="U49:U50"/>
    <mergeCell ref="U59:U60"/>
    <mergeCell ref="U77:U78"/>
    <mergeCell ref="U83:U87"/>
    <mergeCell ref="U150:U151"/>
    <mergeCell ref="J105:J106"/>
    <mergeCell ref="K105:K106"/>
    <mergeCell ref="J110:J111"/>
    <mergeCell ref="K110:K111"/>
    <mergeCell ref="J120:J121"/>
    <mergeCell ref="K120:K121"/>
    <mergeCell ref="J129:J130"/>
    <mergeCell ref="K129:K130"/>
    <mergeCell ref="J135:J13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>
    <oddHeader>&amp;R&amp;"Times New Roman,Obyčejné"&amp;10&amp;D</oddHeader>
    <oddFooter>&amp;R&amp;"Times New Roman,Obyčejné"&amp;10&amp;P / &amp;N</oddFooter>
  </headerFooter>
  <rowBreaks count="22" manualBreakCount="22">
    <brk id="20" max="16383" man="1"/>
    <brk id="30" max="16383" man="1"/>
    <brk id="39" max="16383" man="1"/>
    <brk id="43" max="16383" man="1"/>
    <brk id="54" max="16383" man="1"/>
    <brk id="64" max="16383" man="1"/>
    <brk id="72" max="16383" man="1"/>
    <brk id="83" max="16383" man="1"/>
    <brk id="93" max="16383" man="1"/>
    <brk id="103" max="16383" man="1"/>
    <brk id="108" max="16383" man="1"/>
    <brk id="118" max="16383" man="1"/>
    <brk id="127" max="16383" man="1"/>
    <brk id="133" max="16383" man="1"/>
    <brk id="143" max="16383" man="1"/>
    <brk id="153" max="16383" man="1"/>
    <brk id="160" max="16383" man="1"/>
    <brk id="170" max="16383" man="1"/>
    <brk id="179" max="16383" man="1"/>
    <brk id="185" max="16383" man="1"/>
    <brk id="196" max="16383" man="1"/>
    <brk id="203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JSDHO II., III. (2)</vt:lpstr>
      <vt:lpstr>JSDHO II., III.</vt:lpstr>
      <vt:lpstr>'JSDHO II., III.'!Oblast_tisku</vt:lpstr>
      <vt:lpstr>'JSDHO II., III. (2)'!Oblast_tisku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svitak</dc:creator>
  <cp:lastModifiedBy>Jiří Holub</cp:lastModifiedBy>
  <cp:lastPrinted>2015-12-08T07:18:19Z</cp:lastPrinted>
  <dcterms:created xsi:type="dcterms:W3CDTF">2009-01-26T17:55:30Z</dcterms:created>
  <dcterms:modified xsi:type="dcterms:W3CDTF">2015-12-08T07:19:31Z</dcterms:modified>
</cp:coreProperties>
</file>