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300" windowWidth="15045" windowHeight="11640" tabRatio="570" activeTab="0"/>
  </bookViews>
  <sheets>
    <sheet name="Úvod" sheetId="1" r:id="rId1"/>
    <sheet name=" II.tř" sheetId="2" r:id="rId2"/>
    <sheet name="III.tř" sheetId="3" r:id="rId3"/>
    <sheet name="průtahy" sheetId="4" r:id="rId4"/>
  </sheets>
  <definedNames>
    <definedName name="_xlnm.Print_Area" localSheetId="2">'III.tř'!$A$1:$K$1118</definedName>
  </definedNames>
  <calcPr fullCalcOnLoad="1"/>
</workbook>
</file>

<file path=xl/sharedStrings.xml><?xml version="1.0" encoding="utf-8"?>
<sst xmlns="http://schemas.openxmlformats.org/spreadsheetml/2006/main" count="2975" uniqueCount="1082">
  <si>
    <t>Poř.</t>
  </si>
  <si>
    <t>Program</t>
  </si>
  <si>
    <t>Silnice</t>
  </si>
  <si>
    <t>Okres</t>
  </si>
  <si>
    <t>Popis úseku</t>
  </si>
  <si>
    <t>Provozní staničení</t>
  </si>
  <si>
    <t>Délka úseku</t>
  </si>
  <si>
    <t>Šířka úseku</t>
  </si>
  <si>
    <t>∅ orientační náklady</t>
  </si>
  <si>
    <t>Cena tis. Kč</t>
  </si>
  <si>
    <t>č.</t>
  </si>
  <si>
    <t>od</t>
  </si>
  <si>
    <t>do</t>
  </si>
  <si>
    <t>km</t>
  </si>
  <si>
    <t>m</t>
  </si>
  <si>
    <t>Kč/m2</t>
  </si>
  <si>
    <t>silnice</t>
  </si>
  <si>
    <t>II/155</t>
  </si>
  <si>
    <t>CB</t>
  </si>
  <si>
    <t>155 Celkem</t>
  </si>
  <si>
    <t>bývalý žel. přejezd - kř. III/15517</t>
  </si>
  <si>
    <t>Vrcov k.z. - bývalý žel. přejezd</t>
  </si>
  <si>
    <t>Vrcov zástavba</t>
  </si>
  <si>
    <t>Borovany zástavba</t>
  </si>
  <si>
    <t>Mladošovice zástavba (část)</t>
  </si>
  <si>
    <t>Opravy silnic II.tř. mimo páteřní a základní síť</t>
  </si>
  <si>
    <t>Opravy silnic III.tř. mimo páteřní a základní síť</t>
  </si>
  <si>
    <t>Průtahy mimo páteřní a základní síť</t>
  </si>
  <si>
    <t>II/147</t>
  </si>
  <si>
    <t>JH</t>
  </si>
  <si>
    <t>K.Řečice-hr.okresu</t>
  </si>
  <si>
    <t>147 Celkem</t>
  </si>
  <si>
    <t xml:space="preserve">Domanín </t>
  </si>
  <si>
    <t>II/157</t>
  </si>
  <si>
    <t>oprava - Trhové Sviny z.z.</t>
  </si>
  <si>
    <t>Trhové Sviny z.z. - kř II/156</t>
  </si>
  <si>
    <t>157 Celkem</t>
  </si>
  <si>
    <t>II/122</t>
  </si>
  <si>
    <t>PT</t>
  </si>
  <si>
    <t>Ktiš - průtah</t>
  </si>
  <si>
    <t>122 Celkem</t>
  </si>
  <si>
    <t>II/171</t>
  </si>
  <si>
    <t>171 Celkem</t>
  </si>
  <si>
    <t>II/121</t>
  </si>
  <si>
    <t>TA</t>
  </si>
  <si>
    <t>hr.okr.BN - hr,okr.PB</t>
  </si>
  <si>
    <t>121 Celkem</t>
  </si>
  <si>
    <t>ČK</t>
  </si>
  <si>
    <t>Dolní Třebonín - Harazim x I/39</t>
  </si>
  <si>
    <t>II/148</t>
  </si>
  <si>
    <t>Hůrky z.z. - kř. III/1481</t>
  </si>
  <si>
    <t>Slověnice zástavba</t>
  </si>
  <si>
    <t>148 Celkem</t>
  </si>
  <si>
    <t>ČEZ</t>
  </si>
  <si>
    <t>II/138</t>
  </si>
  <si>
    <t>před obcí Všeteč</t>
  </si>
  <si>
    <t>Všeteč zástavba</t>
  </si>
  <si>
    <t>Všeteč - Temelín (část)</t>
  </si>
  <si>
    <t>138 Celkem</t>
  </si>
  <si>
    <t>II/135</t>
  </si>
  <si>
    <t>hr. okr. PI - Bechyně</t>
  </si>
  <si>
    <t>135 Celkem</t>
  </si>
  <si>
    <t>II/152</t>
  </si>
  <si>
    <t>Slavonice</t>
  </si>
  <si>
    <t>Staré Hobzí</t>
  </si>
  <si>
    <t>152 Celkem</t>
  </si>
  <si>
    <t>II/153</t>
  </si>
  <si>
    <t>průtah Libořezy</t>
  </si>
  <si>
    <t>průtah Příbraz</t>
  </si>
  <si>
    <t>II/165</t>
  </si>
  <si>
    <t>Křišťanov</t>
  </si>
  <si>
    <t>165 Celkem</t>
  </si>
  <si>
    <t>II/123</t>
  </si>
  <si>
    <t>Jistebnice - Černý Les</t>
  </si>
  <si>
    <t>123 Celkem</t>
  </si>
  <si>
    <t>Pořešín - Besednice</t>
  </si>
  <si>
    <t>Kaplice nádraží - Pořešín</t>
  </si>
  <si>
    <t>II/134</t>
  </si>
  <si>
    <t>Bednárec průtah</t>
  </si>
  <si>
    <t>134 Celkem</t>
  </si>
  <si>
    <t>II/409</t>
  </si>
  <si>
    <t>Č.Rudolec průtah</t>
  </si>
  <si>
    <t>II/164</t>
  </si>
  <si>
    <t>Kunžak průtah</t>
  </si>
  <si>
    <t>164 Celkem</t>
  </si>
  <si>
    <t xml:space="preserve">Dolany - Žár, Vacov - hr.okresu
</t>
  </si>
  <si>
    <t>153 Celkem</t>
  </si>
  <si>
    <t>409 Celkem</t>
  </si>
  <si>
    <t>P6</t>
  </si>
  <si>
    <t>III/0341</t>
  </si>
  <si>
    <t>Hlinsko - Dubičné</t>
  </si>
  <si>
    <t>Dubičné zástavba (část)</t>
  </si>
  <si>
    <t>část P6</t>
  </si>
  <si>
    <t>Dubičné - M. Dubičné</t>
  </si>
  <si>
    <t xml:space="preserve"> M. Dubičné konec lesa - kř. III/14611</t>
  </si>
  <si>
    <t>0341 Celkem</t>
  </si>
  <si>
    <t>III/1504</t>
  </si>
  <si>
    <t>hr. okr. JH - Šalmanovice kř. II/154</t>
  </si>
  <si>
    <t>1504 Celkem</t>
  </si>
  <si>
    <t>III/1556</t>
  </si>
  <si>
    <t>Ševětín zástavba (část)</t>
  </si>
  <si>
    <t>Ševětín - oprava Mazelov</t>
  </si>
  <si>
    <t xml:space="preserve">oprava Mazelov - Mazelov </t>
  </si>
  <si>
    <t>Mazelov zástavba (část)</t>
  </si>
  <si>
    <t>vodojem Mazelov - kř. polní cesta</t>
  </si>
  <si>
    <t>1556 Celkem</t>
  </si>
  <si>
    <t>III/13524</t>
  </si>
  <si>
    <t>Záhoří</t>
  </si>
  <si>
    <t>13524 Celkem</t>
  </si>
  <si>
    <t>III/15618</t>
  </si>
  <si>
    <t>České Velenice,Žižkovo předměstí</t>
  </si>
  <si>
    <t>15618 Celkem</t>
  </si>
  <si>
    <t>PI</t>
  </si>
  <si>
    <t>vyústění z III/12117 - Varvažov - Vráž - Zlivice - zaústění do I/20</t>
  </si>
  <si>
    <t>1219 Celkem</t>
  </si>
  <si>
    <t>III/02219</t>
  </si>
  <si>
    <t>ST</t>
  </si>
  <si>
    <t>Katovice - Krty</t>
  </si>
  <si>
    <t>III/12134</t>
  </si>
  <si>
    <t>křiž. II/121 - Kaliště</t>
  </si>
  <si>
    <t>12134 Celkem</t>
  </si>
  <si>
    <t>III/1229</t>
  </si>
  <si>
    <t>Stádlec - Staré Sedlo</t>
  </si>
  <si>
    <t>1229 Celkem</t>
  </si>
  <si>
    <t>III/12210</t>
  </si>
  <si>
    <t xml:space="preserve"> Staré Sedlo - hr. okr. PI</t>
  </si>
  <si>
    <t>12210 Celkem</t>
  </si>
  <si>
    <t>III/14310</t>
  </si>
  <si>
    <t>Holubov-Krásetín</t>
  </si>
  <si>
    <t>III/12259</t>
  </si>
  <si>
    <t>12259 Celkem</t>
  </si>
  <si>
    <t>III/14528</t>
  </si>
  <si>
    <t>kř.II/145 Husinec - Lažiště - Kratušín</t>
  </si>
  <si>
    <t>14528 Celkem</t>
  </si>
  <si>
    <t>III/02225</t>
  </si>
  <si>
    <t>u křížku - Vlhlavy boží muka</t>
  </si>
  <si>
    <t xml:space="preserve">Vlhlavy - oprava M. Chrášťany </t>
  </si>
  <si>
    <t xml:space="preserve">oprava Vlhlavy - M. Chrášťany </t>
  </si>
  <si>
    <t>Malé Chrášťany zástavba</t>
  </si>
  <si>
    <t>M. Chrášťany - kř. II/145</t>
  </si>
  <si>
    <t>02225 Celkem</t>
  </si>
  <si>
    <t>III/1763</t>
  </si>
  <si>
    <t>hranice kraje – křiž. III/1768 Lnáře</t>
  </si>
  <si>
    <t>část</t>
  </si>
  <si>
    <t>Březí</t>
  </si>
  <si>
    <t>Zahorčice</t>
  </si>
  <si>
    <t>Lnáře</t>
  </si>
  <si>
    <t>III/14610</t>
  </si>
  <si>
    <t>Vlkovice kř. III/1469 - Štěpánovice</t>
  </si>
  <si>
    <t>Štěpánovice z.z. - Štěpánovice kř. I/34</t>
  </si>
  <si>
    <t>14610 Celkem</t>
  </si>
  <si>
    <t>III/40917</t>
  </si>
  <si>
    <t>Olšany - Palupín</t>
  </si>
  <si>
    <t>40917 Celkem</t>
  </si>
  <si>
    <t>III/1581</t>
  </si>
  <si>
    <t>Mostky-Dobechov</t>
  </si>
  <si>
    <t>III/12825</t>
  </si>
  <si>
    <t>Rosička</t>
  </si>
  <si>
    <t>12825 Celkem</t>
  </si>
  <si>
    <t>III/1536</t>
  </si>
  <si>
    <t>Libořezy-Stříbřec-St.Hlína</t>
  </si>
  <si>
    <t>1536 Celkem</t>
  </si>
  <si>
    <t>vyústění z II/121 - Podchyšecká Lhota - konec silnice</t>
  </si>
  <si>
    <t>12124 Celkem</t>
  </si>
  <si>
    <t xml:space="preserve">vyústění z II/139 - Oldřichov - konec silnice </t>
  </si>
  <si>
    <t>1391 Celkem</t>
  </si>
  <si>
    <t>Písek Hradiště</t>
  </si>
  <si>
    <t>1401 Celkem</t>
  </si>
  <si>
    <t>III/12243</t>
  </si>
  <si>
    <t>Rábín - Libějovice - Vodňany</t>
  </si>
  <si>
    <t>vyústění z I/20 Písek - Smrkovice - zaústění do I/20</t>
  </si>
  <si>
    <t>1402 Celkem</t>
  </si>
  <si>
    <t>III/10562</t>
  </si>
  <si>
    <t>Chrášťany - Doubravka</t>
  </si>
  <si>
    <t xml:space="preserve">kř. III/10564 - Doubravka k.z. </t>
  </si>
  <si>
    <t xml:space="preserve">Doubravka - Doubrava </t>
  </si>
  <si>
    <t>Doubrava zástavba - část</t>
  </si>
  <si>
    <t>Doubrava - Pašovice kř. III/10565</t>
  </si>
  <si>
    <t>10562 Celkem</t>
  </si>
  <si>
    <t>III/0235</t>
  </si>
  <si>
    <t>Týn n. Vlt. Zástavba</t>
  </si>
  <si>
    <t>0235 Celkem</t>
  </si>
  <si>
    <t>III/40914</t>
  </si>
  <si>
    <t>Studená-H.Pole</t>
  </si>
  <si>
    <t>40914 Celkem</t>
  </si>
  <si>
    <t>III/15710</t>
  </si>
  <si>
    <t>II/157-Markvartice</t>
  </si>
  <si>
    <t>cíl 3</t>
  </si>
  <si>
    <t>III/14516</t>
  </si>
  <si>
    <t>Nový Dvůr - kř. II/168</t>
  </si>
  <si>
    <t>14516 Celkem</t>
  </si>
  <si>
    <t>III/17012</t>
  </si>
  <si>
    <t>Kraselov - kř. s III/17010</t>
  </si>
  <si>
    <t>III/17725</t>
  </si>
  <si>
    <t>křiž. II/177 – Kocelovice křiž. II/174</t>
  </si>
  <si>
    <t>Zámlyní</t>
  </si>
  <si>
    <t>III/12212</t>
  </si>
  <si>
    <t>Rataje - křiž. III/1354</t>
  </si>
  <si>
    <t>12212 Celkem</t>
  </si>
  <si>
    <t>III/15428</t>
  </si>
  <si>
    <t>Lhotka - Olešnice</t>
  </si>
  <si>
    <t>Olešnice zástavba</t>
  </si>
  <si>
    <t>za Olešnicí</t>
  </si>
  <si>
    <t xml:space="preserve">před Bukvicí - Bukvice </t>
  </si>
  <si>
    <t>za Bukvicí - T. Sviny z.z.</t>
  </si>
  <si>
    <t>vyústění z II/175 Pohoří - Mišovice - Svučice - Draheničky - hr. okr. ST</t>
  </si>
  <si>
    <t>1756 Celkem</t>
  </si>
  <si>
    <t>III/1516</t>
  </si>
  <si>
    <t>Klenová-Matějovec</t>
  </si>
  <si>
    <t>III/14514</t>
  </si>
  <si>
    <t>kř.II/14516a - park. Kobyla</t>
  </si>
  <si>
    <t>14514 Celkem</t>
  </si>
  <si>
    <t>III/14410</t>
  </si>
  <si>
    <t>14410 Celkem</t>
  </si>
  <si>
    <t>III/12252</t>
  </si>
  <si>
    <t>kř. II/122 - Lužice - Chvalovice - hr. Okresu</t>
  </si>
  <si>
    <t>12252 Celkem</t>
  </si>
  <si>
    <t>III/1681</t>
  </si>
  <si>
    <t>Nové Hutě - kř. III/1672</t>
  </si>
  <si>
    <t>1681 Celkem</t>
  </si>
  <si>
    <t>III/16312</t>
  </si>
  <si>
    <t>Frýdava-Pasečná</t>
  </si>
  <si>
    <t>III/16318</t>
  </si>
  <si>
    <t>Horní Dvořiště-Český Heršlák</t>
  </si>
  <si>
    <t>III/1233</t>
  </si>
  <si>
    <t>Liderovice - Řevnov</t>
  </si>
  <si>
    <t>III/17019</t>
  </si>
  <si>
    <t>II/170 - Zálesí - h.o.PT</t>
  </si>
  <si>
    <t>III/12836</t>
  </si>
  <si>
    <t>průtah Deštná</t>
  </si>
  <si>
    <t>12836 Celkem</t>
  </si>
  <si>
    <t>III/1555</t>
  </si>
  <si>
    <t>Lomnice-Záblatí-hr.okr.</t>
  </si>
  <si>
    <t>1555 Celkem</t>
  </si>
  <si>
    <t>III/1468</t>
  </si>
  <si>
    <t>Kodetka - Rudolfov</t>
  </si>
  <si>
    <t>Rudolfov</t>
  </si>
  <si>
    <t>1468 Celkem</t>
  </si>
  <si>
    <t>vyústění z II/175 Pohoří - Rakovice - zaústění do I/4</t>
  </si>
  <si>
    <t>1757 Celkem</t>
  </si>
  <si>
    <t>vyústění z II/105 - Líšnice - Sepekov - zaústění do III/10549</t>
  </si>
  <si>
    <t>10546 Celkem</t>
  </si>
  <si>
    <t>vyústění z I/19 - zaústění do III/10245</t>
  </si>
  <si>
    <t>10246 Celkem</t>
  </si>
  <si>
    <t>III/14418</t>
  </si>
  <si>
    <t>14418 Celkem</t>
  </si>
  <si>
    <t>III/1567</t>
  </si>
  <si>
    <t>Velešín-směr Svatý Jan nad Malší</t>
  </si>
  <si>
    <t>III/1365</t>
  </si>
  <si>
    <t>Choustník - Krtov z.z.</t>
  </si>
  <si>
    <t>Krtov z.z. - Krtov k.z.</t>
  </si>
  <si>
    <t>Krtov k.z. - zač. nové úpravy</t>
  </si>
  <si>
    <t>1365 Celkem</t>
  </si>
  <si>
    <t>III/12414</t>
  </si>
  <si>
    <t>Radvánov - Rodná - Pohnání</t>
  </si>
  <si>
    <t>12414 Celkem</t>
  </si>
  <si>
    <t>III/12250</t>
  </si>
  <si>
    <t>Lomec - Chelčice - Vodňany</t>
  </si>
  <si>
    <t>III/1349</t>
  </si>
  <si>
    <t>Popelín-Strmilov</t>
  </si>
  <si>
    <t>1349 Celkem</t>
  </si>
  <si>
    <t>III/1472</t>
  </si>
  <si>
    <t>zač. lesa - kř. III/10567 H. Kněžeklady</t>
  </si>
  <si>
    <t>kř. III/10567 - konec lesa</t>
  </si>
  <si>
    <t>Pořežany kř. III/10570 - Pořežany k.z.</t>
  </si>
  <si>
    <t>Pořežany - Babinec</t>
  </si>
  <si>
    <t>kř. III/10572 - Kostelec z.z.</t>
  </si>
  <si>
    <t>1472 Celkem</t>
  </si>
  <si>
    <t>III/10564</t>
  </si>
  <si>
    <t>Hosty zástavba (část)</t>
  </si>
  <si>
    <t>10564 Celkem</t>
  </si>
  <si>
    <t>III/10576</t>
  </si>
  <si>
    <t>kř. II/634 - Hůry z.z.</t>
  </si>
  <si>
    <t>10576 Celkem</t>
  </si>
  <si>
    <t>vyústění z II/105 - Veselíčko - Jestřebice - zaústění do I/29 u Srlína</t>
  </si>
  <si>
    <t>10553 Celkem</t>
  </si>
  <si>
    <t>III/14126</t>
  </si>
  <si>
    <t>Strunkovice - kř. II/145</t>
  </si>
  <si>
    <t>14126 Celkem</t>
  </si>
  <si>
    <t>III/15535</t>
  </si>
  <si>
    <t>Dolní Třebonín-Horní Třebonín</t>
  </si>
  <si>
    <t>Horní Třebonín-I/39</t>
  </si>
  <si>
    <t>III/12854</t>
  </si>
  <si>
    <t>Číměř-D.Voda-Senotín-Klenová</t>
  </si>
  <si>
    <t>12854 Celkem</t>
  </si>
  <si>
    <t>III/01910</t>
  </si>
  <si>
    <t xml:space="preserve">Mašovice - Pohnánec  </t>
  </si>
  <si>
    <t>01910 Celkem</t>
  </si>
  <si>
    <t>III/10584</t>
  </si>
  <si>
    <t>kř. II/105 - bažantnice</t>
  </si>
  <si>
    <t>III/02218</t>
  </si>
  <si>
    <t>III/1211</t>
  </si>
  <si>
    <t>křiž. III/1213 Lom – Míreč hranice PI</t>
  </si>
  <si>
    <t>III/17016</t>
  </si>
  <si>
    <t>II/170 Čestice - rozc.Nuzín</t>
  </si>
  <si>
    <t>vyústění z III/10241 - Přílepov - zaústění do III/10238</t>
  </si>
  <si>
    <t>10536 Celkem</t>
  </si>
  <si>
    <t xml:space="preserve">vyústění z III/12117 - Varvažov - Paseka - Zbonín - konec silnice </t>
  </si>
  <si>
    <t>12120 Celkem</t>
  </si>
  <si>
    <t>III/1438</t>
  </si>
  <si>
    <t>hr. okr. ČK - Lipanovice</t>
  </si>
  <si>
    <t>Lipanovice intravilán</t>
  </si>
  <si>
    <t>Lipanovice - kř. III/12253 Dobčice</t>
  </si>
  <si>
    <t>1438 Celkem</t>
  </si>
  <si>
    <t>III/4088</t>
  </si>
  <si>
    <t>Chlumec - N.Dvory</t>
  </si>
  <si>
    <t>III/1223</t>
  </si>
  <si>
    <t>křiž. II/122 - St. Lhota - Kaliště</t>
  </si>
  <si>
    <t>1223 Celkem</t>
  </si>
  <si>
    <t>III/1583</t>
  </si>
  <si>
    <t>Malonty-Rychnov nad Malší</t>
  </si>
  <si>
    <t>III/1633</t>
  </si>
  <si>
    <t>odb.Svatý Tomáš</t>
  </si>
  <si>
    <t xml:space="preserve">vyústění z I/19 - Milevsko - Týnice - Přeštěnice </t>
  </si>
  <si>
    <t>12128 Celkem</t>
  </si>
  <si>
    <t>III/14511</t>
  </si>
  <si>
    <t>Vacov - Javorník</t>
  </si>
  <si>
    <t>14511 Celkem</t>
  </si>
  <si>
    <t>III/17128</t>
  </si>
  <si>
    <t>kř. II/145 - Javorník - hr. Okresu</t>
  </si>
  <si>
    <t>17128 Celkem</t>
  </si>
  <si>
    <t xml:space="preserve">vyústění z III/1415  - Protivín - Záboří - hr. okr. ČB </t>
  </si>
  <si>
    <t>14110 Celkem</t>
  </si>
  <si>
    <t>III/14011</t>
  </si>
  <si>
    <t>kř. II/140 - Netonice - Kváskovice</t>
  </si>
  <si>
    <t>III/15431</t>
  </si>
  <si>
    <t>ryb. Blatec - Petříkov nost</t>
  </si>
  <si>
    <t>Petříkov intravilán (část)</t>
  </si>
  <si>
    <t>Terezín - Těšínov</t>
  </si>
  <si>
    <t>Těšínov zástavba</t>
  </si>
  <si>
    <t>Těšínov - zaústění do MK</t>
  </si>
  <si>
    <t>obj. most</t>
  </si>
  <si>
    <t>III/15433</t>
  </si>
  <si>
    <t>hr. okr. JH - Kojákovice kř. III/15515</t>
  </si>
  <si>
    <t>15433 Celkem</t>
  </si>
  <si>
    <t>III/13525</t>
  </si>
  <si>
    <t>Višňová</t>
  </si>
  <si>
    <t>13525 Celkem</t>
  </si>
  <si>
    <t>Záblatí - hr.okr.</t>
  </si>
  <si>
    <t>III/40626</t>
  </si>
  <si>
    <t>Č.Rudolec-Lidéřovice</t>
  </si>
  <si>
    <t>40626 Celkem</t>
  </si>
  <si>
    <t>III/15515</t>
  </si>
  <si>
    <t>hr. okr. JH - konec lesa</t>
  </si>
  <si>
    <t xml:space="preserve">konec lesa - Kojákovice </t>
  </si>
  <si>
    <t>15515 Celkem</t>
  </si>
  <si>
    <t>III/14517</t>
  </si>
  <si>
    <t>14517 Celkem</t>
  </si>
  <si>
    <t>vyústění z III/14110 - Záboří - Těšínov - konec silnice</t>
  </si>
  <si>
    <t>14111 Celkem</t>
  </si>
  <si>
    <t>Volenice - Krejnice</t>
  </si>
  <si>
    <t>III/1213</t>
  </si>
  <si>
    <t>Sedlice – Škvořetice</t>
  </si>
  <si>
    <t>Škvořetice – sil.jámy (zač.koberce)</t>
  </si>
  <si>
    <t>III/17020</t>
  </si>
  <si>
    <t>rozc.Nuzín -rozc.Krušlov</t>
  </si>
  <si>
    <t>0.000</t>
  </si>
  <si>
    <t>III/1622</t>
  </si>
  <si>
    <t>Branná-Větrná</t>
  </si>
  <si>
    <t>III/14811</t>
  </si>
  <si>
    <t>Lásenice -Vydří</t>
  </si>
  <si>
    <t>14811 Celkem</t>
  </si>
  <si>
    <t>III/13529</t>
  </si>
  <si>
    <t>Kvasejovice - Krotějov</t>
  </si>
  <si>
    <t>13529 Celkem</t>
  </si>
  <si>
    <t>III/15526</t>
  </si>
  <si>
    <t>Mokrý Lom zástavba</t>
  </si>
  <si>
    <t>Mokrý Lom - Ločenice</t>
  </si>
  <si>
    <t>Ločenice zástavba</t>
  </si>
  <si>
    <t>15526 Celkem</t>
  </si>
  <si>
    <t>III/14225</t>
  </si>
  <si>
    <t>kř. II/142 - Malý Bor</t>
  </si>
  <si>
    <t>14225 Celkem</t>
  </si>
  <si>
    <t>III/12249</t>
  </si>
  <si>
    <t>kř. II/145 - Mahouš</t>
  </si>
  <si>
    <t>12249 Celkem</t>
  </si>
  <si>
    <t>III/15523</t>
  </si>
  <si>
    <t>kř. II/155 Komařice - před Střížovem</t>
  </si>
  <si>
    <t>za Střížovem - Borovnice</t>
  </si>
  <si>
    <t>Borovnice zástavba</t>
  </si>
  <si>
    <t xml:space="preserve">Bvorovnice - Heřmaň </t>
  </si>
  <si>
    <t>Heřmaň zástavba</t>
  </si>
  <si>
    <t>III/14331</t>
  </si>
  <si>
    <t>Mokré - Třebín</t>
  </si>
  <si>
    <t>Třebín zástavba</t>
  </si>
  <si>
    <t>hr. okr. ST - Záboří - zaústění do III/14110</t>
  </si>
  <si>
    <t>14114 Celkem</t>
  </si>
  <si>
    <t>vyústění z I/19 - Kostelec - Zahrádka</t>
  </si>
  <si>
    <t>III/16313</t>
  </si>
  <si>
    <t>Pravobřežka</t>
  </si>
  <si>
    <t>III/12246</t>
  </si>
  <si>
    <t>kř. I/20 - Černěves - Libějovice</t>
  </si>
  <si>
    <t>vyústění z III/12121 - Branice - Jetětice - konec silnice u přehrady</t>
  </si>
  <si>
    <t>12121 c Celkem</t>
  </si>
  <si>
    <t>vyústění z I/29 u Podolí I - zaústění do III/12121c</t>
  </si>
  <si>
    <t>12121 d Celkem</t>
  </si>
  <si>
    <t>III/14321</t>
  </si>
  <si>
    <t>hráz Vyšatov - Křenovice (část)</t>
  </si>
  <si>
    <t>14321 Celkem</t>
  </si>
  <si>
    <t>III/15216</t>
  </si>
  <si>
    <t>Bělčovice-Chvalkovice</t>
  </si>
  <si>
    <t>III/1550</t>
  </si>
  <si>
    <t>II/164-Blažejov</t>
  </si>
  <si>
    <t>M.Ratmírov</t>
  </si>
  <si>
    <t>1550 Celkem</t>
  </si>
  <si>
    <t>III/13533</t>
  </si>
  <si>
    <t>Tučapy - Kajetín - Choustník</t>
  </si>
  <si>
    <t>13533 Celkem</t>
  </si>
  <si>
    <t>III/1589</t>
  </si>
  <si>
    <t>Malonty-Meziříčí</t>
  </si>
  <si>
    <t>III/1623</t>
  </si>
  <si>
    <t>Vyšší Brod-Lachovice</t>
  </si>
  <si>
    <t>vyústění z III/1757 Rakovice - Čimelice - zaústění do III/12118</t>
  </si>
  <si>
    <t>1758 Celkem</t>
  </si>
  <si>
    <t>III/14611</t>
  </si>
  <si>
    <t>Kaliště zástavba (část)</t>
  </si>
  <si>
    <t>Kaliště k.z. - kř. III/14612 Třebotovice</t>
  </si>
  <si>
    <t>14611 Celkem</t>
  </si>
  <si>
    <t>Vojnice - Tažovice</t>
  </si>
  <si>
    <t>III/1509</t>
  </si>
  <si>
    <t>1509 Celkem</t>
  </si>
  <si>
    <t>III/12257</t>
  </si>
  <si>
    <t>kř. II/122 - Třebanice</t>
  </si>
  <si>
    <t>12257 Celkem</t>
  </si>
  <si>
    <t>vyústění z I/29 Záhoří - Vrcovice - zaústění do III/02025</t>
  </si>
  <si>
    <t>0331 Celkem</t>
  </si>
  <si>
    <t>kř.III/1756 - hr.okr.PB</t>
  </si>
  <si>
    <t>0194 Celkem</t>
  </si>
  <si>
    <t>III/12823</t>
  </si>
  <si>
    <t>hr. okr. PE - Psárov z.z.</t>
  </si>
  <si>
    <t xml:space="preserve"> </t>
  </si>
  <si>
    <t>Psárov k.z. - Předboř</t>
  </si>
  <si>
    <t>12823 Celkem</t>
  </si>
  <si>
    <t>III/1638</t>
  </si>
  <si>
    <t>Černá v Pošumaví-Bližná</t>
  </si>
  <si>
    <t>Bližná-Dolní Vltavice</t>
  </si>
  <si>
    <t>III/02226</t>
  </si>
  <si>
    <t>Pištín kř. bývalá I/20 - most</t>
  </si>
  <si>
    <t>Pištín most - k.z.</t>
  </si>
  <si>
    <t>Pištín - Pašice</t>
  </si>
  <si>
    <t>Pašice zástavba</t>
  </si>
  <si>
    <t>02226 Celkem</t>
  </si>
  <si>
    <t>III/12235</t>
  </si>
  <si>
    <t>kř. II/122 - Česká Lhota z.z.</t>
  </si>
  <si>
    <t>Česká Lhota zástavba</t>
  </si>
  <si>
    <t>III/1214</t>
  </si>
  <si>
    <t>křiž. I/20 – zač.koberce</t>
  </si>
  <si>
    <t>Pacelice průtah</t>
  </si>
  <si>
    <t>Škvořetice – křiž. III/1213</t>
  </si>
  <si>
    <t>III/40620</t>
  </si>
  <si>
    <t>II/408-hr.kr.Vysočina</t>
  </si>
  <si>
    <t>40620 Celkem</t>
  </si>
  <si>
    <t>III/12261</t>
  </si>
  <si>
    <t>kř. II/12259 - Třebanice</t>
  </si>
  <si>
    <t>12261 Celkem</t>
  </si>
  <si>
    <t xml:space="preserve">vyústění z II/159 - Hladná </t>
  </si>
  <si>
    <t>0234 Celkem</t>
  </si>
  <si>
    <t xml:space="preserve">vyústění z III/00423 Mirotice - Lučkovice </t>
  </si>
  <si>
    <t>00422 Celkem</t>
  </si>
  <si>
    <t xml:space="preserve">vyústění z II/121 - Mirotice - Radobytce - Bořice </t>
  </si>
  <si>
    <t>00423 Celkem</t>
  </si>
  <si>
    <t>III/14317</t>
  </si>
  <si>
    <t xml:space="preserve">kř. II/143 - Vrábče </t>
  </si>
  <si>
    <t>Vrábče zástavba</t>
  </si>
  <si>
    <t xml:space="preserve">Vrábče - Kroclov </t>
  </si>
  <si>
    <t>14317 Celkem</t>
  </si>
  <si>
    <t>III/1433</t>
  </si>
  <si>
    <t>Brloh-Nová Ves</t>
  </si>
  <si>
    <t>III/13522</t>
  </si>
  <si>
    <t>Chlebov - Lžín - Dírná</t>
  </si>
  <si>
    <t>13522 Celkem</t>
  </si>
  <si>
    <t>III/4074</t>
  </si>
  <si>
    <t>Č.Hrádek-hr.okr.</t>
  </si>
  <si>
    <t>III/1489</t>
  </si>
  <si>
    <t>Plavsko-Stráž</t>
  </si>
  <si>
    <t>1489 Celkem</t>
  </si>
  <si>
    <t>III/14143</t>
  </si>
  <si>
    <t>kř. I/4 - Zátoň</t>
  </si>
  <si>
    <t>14143 Celkem</t>
  </si>
  <si>
    <t>III/14519</t>
  </si>
  <si>
    <t>kř. II/145 - Boubská - kř. I/4</t>
  </si>
  <si>
    <t>14519 Celkem</t>
  </si>
  <si>
    <t>vyústění z II/121 - Smetanova Lhota - zaústění do I/4 u Čimelic</t>
  </si>
  <si>
    <t>1217 Celkem</t>
  </si>
  <si>
    <t>III/1441</t>
  </si>
  <si>
    <t>II/144 - I/4</t>
  </si>
  <si>
    <t>III/1424</t>
  </si>
  <si>
    <t>Cehnice - Paračov</t>
  </si>
  <si>
    <t>III/1436</t>
  </si>
  <si>
    <t>Hemmer-Jánské Údolí</t>
  </si>
  <si>
    <t>vyústění z II/121 - Ostrovce - zaústění do III/1219</t>
  </si>
  <si>
    <t>1218 Celkem</t>
  </si>
  <si>
    <t>vyústění II/138 - Oslov - Tukleky - zaústění do II/138</t>
  </si>
  <si>
    <t>1381 Celkem</t>
  </si>
  <si>
    <t>III/12230</t>
  </si>
  <si>
    <t>kř. III/12229 u Pištína - kř. MK u Češnovic</t>
  </si>
  <si>
    <t>12230 Celkem</t>
  </si>
  <si>
    <t>III/4084</t>
  </si>
  <si>
    <t>Radlic-Šach</t>
  </si>
  <si>
    <t>4084 Celkem</t>
  </si>
  <si>
    <t>III/14520</t>
  </si>
  <si>
    <t>kř. II/145 - Pravětín</t>
  </si>
  <si>
    <t>14520 Celkem</t>
  </si>
  <si>
    <t>III/14319</t>
  </si>
  <si>
    <t>Habří - Kvítkovice kř. III/14321</t>
  </si>
  <si>
    <t>14319 Celkem</t>
  </si>
  <si>
    <t>III/14616</t>
  </si>
  <si>
    <t xml:space="preserve">kř. II/157 - Zborov </t>
  </si>
  <si>
    <t>Zborov zástavba</t>
  </si>
  <si>
    <t>III/1726</t>
  </si>
  <si>
    <t>Drachkov - Kraselov</t>
  </si>
  <si>
    <t>35 mil.</t>
  </si>
  <si>
    <t>III/00429</t>
  </si>
  <si>
    <t>Strakonice - Nádražní ulice</t>
  </si>
  <si>
    <t>III/13521</t>
  </si>
  <si>
    <t>křiž. III/12841 - Chotěmice k.z.</t>
  </si>
  <si>
    <t>13521 Celkem</t>
  </si>
  <si>
    <t>III/15915</t>
  </si>
  <si>
    <t>odb.Květušín</t>
  </si>
  <si>
    <t>vyústění z II/138 - Dol. Záhoří - Kašina Hora - Jamný - zaústění do I/29</t>
  </si>
  <si>
    <t>1384 Celkem</t>
  </si>
  <si>
    <t xml:space="preserve">vyústění z II/139 Písek - Vrcovice - přehrada </t>
  </si>
  <si>
    <t>02025 Celkem</t>
  </si>
  <si>
    <t>vyústění z III/10534 - Hrazánky - Níkovice - zaústění do I/19</t>
  </si>
  <si>
    <t>10242 Celkem</t>
  </si>
  <si>
    <t>III/41020</t>
  </si>
  <si>
    <t>N.Sady</t>
  </si>
  <si>
    <t>41020 Celkem</t>
  </si>
  <si>
    <t>III/12848</t>
  </si>
  <si>
    <t>H.Pěná průtah</t>
  </si>
  <si>
    <t>12848 Celkem</t>
  </si>
  <si>
    <t>III/00433</t>
  </si>
  <si>
    <t>Předenice</t>
  </si>
  <si>
    <t>00433 Celkem</t>
  </si>
  <si>
    <t>III/15010</t>
  </si>
  <si>
    <t>hr.okr. JH Žofina Huť - střed lesa</t>
  </si>
  <si>
    <t>střed lesa - kř. III/15618 Fis. Chalupy</t>
  </si>
  <si>
    <t>III/1431</t>
  </si>
  <si>
    <t>Chroboly - Ovesné</t>
  </si>
  <si>
    <t>1431 Celkem</t>
  </si>
  <si>
    <t>III/1432</t>
  </si>
  <si>
    <t>kř. II/166 - Kuklov</t>
  </si>
  <si>
    <t>1432 Celkem</t>
  </si>
  <si>
    <t>III/00430</t>
  </si>
  <si>
    <t>Hajská</t>
  </si>
  <si>
    <t xml:space="preserve">vyústění z II/105 - Zhoř - zaústění do II/121 </t>
  </si>
  <si>
    <t>10538 Celkem</t>
  </si>
  <si>
    <t>III/12413</t>
  </si>
  <si>
    <t>Dědice - Hlasivo</t>
  </si>
  <si>
    <t>12413 Celkem</t>
  </si>
  <si>
    <t>III/15414</t>
  </si>
  <si>
    <t>rybník Tomandl - u Olbramova</t>
  </si>
  <si>
    <t>kř. III/15415 - Svébohy</t>
  </si>
  <si>
    <t>Svébohy zástavba (část)</t>
  </si>
  <si>
    <t>vyústění z II/105 u Milevska - Rukáveč - zaústění do III/12121</t>
  </si>
  <si>
    <t>10545 Celkem</t>
  </si>
  <si>
    <t xml:space="preserve">vyústění z III/10546 Sepekov - Zálší </t>
  </si>
  <si>
    <t>10547 Celkem</t>
  </si>
  <si>
    <t>III/12841</t>
  </si>
  <si>
    <t>Pl.Žďár-hr.okr.,Studnice</t>
  </si>
  <si>
    <t>12841 Celkem</t>
  </si>
  <si>
    <t>III/1607</t>
  </si>
  <si>
    <t>odb.Zátoň</t>
  </si>
  <si>
    <t>III/1446</t>
  </si>
  <si>
    <t>kř. III/14410 - Bušanovice</t>
  </si>
  <si>
    <t>1446 Celkem</t>
  </si>
  <si>
    <t>III/02215</t>
  </si>
  <si>
    <t>Střelskéhoštická Lhota - Sedlo</t>
  </si>
  <si>
    <t>III/1224</t>
  </si>
  <si>
    <t>Padařov - Drhovice</t>
  </si>
  <si>
    <t>1224 Celkem</t>
  </si>
  <si>
    <t>III/17210</t>
  </si>
  <si>
    <t>Kladruby - Střelské Hoštice</t>
  </si>
  <si>
    <t>III/1425</t>
  </si>
  <si>
    <t>I/4 - rozc.Paračov</t>
  </si>
  <si>
    <t>III/1421</t>
  </si>
  <si>
    <t>Litochovice - rozc.Skály</t>
  </si>
  <si>
    <t>hr. okr. TA - Sepekov - zaústění do I/19</t>
  </si>
  <si>
    <t>10549 Celkem</t>
  </si>
  <si>
    <t>III/1482</t>
  </si>
  <si>
    <t>Smržov průtah</t>
  </si>
  <si>
    <t>1482 Celkem</t>
  </si>
  <si>
    <t>III/15432</t>
  </si>
  <si>
    <t>Olešnice - Buková (část)</t>
  </si>
  <si>
    <t>Buková zástavba</t>
  </si>
  <si>
    <t>Buková k.z. - výrobna substrátů Žár</t>
  </si>
  <si>
    <t>III/15715</t>
  </si>
  <si>
    <t>Dlouhá-Výheň</t>
  </si>
  <si>
    <t>III/40923</t>
  </si>
  <si>
    <t>Václavov</t>
  </si>
  <si>
    <t>III/1552</t>
  </si>
  <si>
    <t>křiž.I/24-Ponědrážka-Ponědraž</t>
  </si>
  <si>
    <t>1552 Celkem</t>
  </si>
  <si>
    <t>III/1447</t>
  </si>
  <si>
    <t>Bohunice - Všechlapy</t>
  </si>
  <si>
    <t>1447 Celkem</t>
  </si>
  <si>
    <t>vyústění z III/10558 Slabčice - Pís. Smoleč - konec silnice</t>
  </si>
  <si>
    <t>10559 Celkem</t>
  </si>
  <si>
    <t>III/12851</t>
  </si>
  <si>
    <t xml:space="preserve">Číměř-Lhota </t>
  </si>
  <si>
    <t>12851 Celkem</t>
  </si>
  <si>
    <t>III/1449</t>
  </si>
  <si>
    <t>kř. II/144 - Chocholtá Lhota - kř. III/14418</t>
  </si>
  <si>
    <t>1449 Celkem</t>
  </si>
  <si>
    <t>III/1709</t>
  </si>
  <si>
    <t>Němčice - Kraselov</t>
  </si>
  <si>
    <t>III/15531</t>
  </si>
  <si>
    <t>Roudné kř. III/15532 - kř. III/15529</t>
  </si>
  <si>
    <t>III/15615</t>
  </si>
  <si>
    <t>kř, II/156 - konec lesa</t>
  </si>
  <si>
    <t>konec lesa - Janovka I</t>
  </si>
  <si>
    <t>15615 Celkem</t>
  </si>
  <si>
    <t>III/1672</t>
  </si>
  <si>
    <t>Paseky - Šindlov</t>
  </si>
  <si>
    <t>1672 Celkem</t>
  </si>
  <si>
    <t>III/16311</t>
  </si>
  <si>
    <t>odb.Kovářov</t>
  </si>
  <si>
    <t>III/1345</t>
  </si>
  <si>
    <t>Oldřiš-Mutyněves</t>
  </si>
  <si>
    <t>1345 Celkem</t>
  </si>
  <si>
    <t>vyústění z III/00423 Mirotice - Cerhonice - zaústění do III/1219</t>
  </si>
  <si>
    <t>12110 Celkem</t>
  </si>
  <si>
    <t>III/13514</t>
  </si>
  <si>
    <t>Rytíř - Nedvědice</t>
  </si>
  <si>
    <t>13514 Celkem</t>
  </si>
  <si>
    <t>III/13517</t>
  </si>
  <si>
    <t>Vesce - Nedvědice</t>
  </si>
  <si>
    <t>13517 Celkem</t>
  </si>
  <si>
    <t>III/1418</t>
  </si>
  <si>
    <t>kř. II/141 Sedlec - oprava u Malešic</t>
  </si>
  <si>
    <t>Malešice zástavba</t>
  </si>
  <si>
    <t>Malešice - Chvalešovice</t>
  </si>
  <si>
    <t>Chvalešovice zástavba</t>
  </si>
  <si>
    <t>1418 Celkem</t>
  </si>
  <si>
    <t>III/1701</t>
  </si>
  <si>
    <t>Radkovice - rozc.Němčice</t>
  </si>
  <si>
    <t>III/1707</t>
  </si>
  <si>
    <t>kř. I/4 - Nahořany</t>
  </si>
  <si>
    <t>1707 Celkem</t>
  </si>
  <si>
    <t>III/12255</t>
  </si>
  <si>
    <t>Horní Chrášťany</t>
  </si>
  <si>
    <t>12255 Celkem</t>
  </si>
  <si>
    <t>III/1413</t>
  </si>
  <si>
    <t>les - kř. II/138 Všeteč</t>
  </si>
  <si>
    <t>1413 Celkem</t>
  </si>
  <si>
    <t>III/1553</t>
  </si>
  <si>
    <t>křiž.I/24-Ponědraž-křiž.III/1555</t>
  </si>
  <si>
    <t>1553 Celkem</t>
  </si>
  <si>
    <t>III/40924</t>
  </si>
  <si>
    <t>Modletice</t>
  </si>
  <si>
    <t>vyústění z I/4 u Podolí II - Čížová - zaústění do III/12113</t>
  </si>
  <si>
    <t>12114 Celkem</t>
  </si>
  <si>
    <t>III/17015</t>
  </si>
  <si>
    <t>rozc.Tažovice - rozc.Zvotoky</t>
  </si>
  <si>
    <t>III/1474</t>
  </si>
  <si>
    <t>hr. okr. TA - kř. III/1476 Krakovčice</t>
  </si>
  <si>
    <t>kř. III/1476 - kř. III/1473 Bečice</t>
  </si>
  <si>
    <t>1474 Celkem</t>
  </si>
  <si>
    <t>III/12258</t>
  </si>
  <si>
    <t>kř. III/12253 - Vodice</t>
  </si>
  <si>
    <t>12258 Celkem</t>
  </si>
  <si>
    <t>III/12262</t>
  </si>
  <si>
    <t>Klenovice</t>
  </si>
  <si>
    <t>12262 Celkem</t>
  </si>
  <si>
    <t>III/15536</t>
  </si>
  <si>
    <t>II/155-Mojné</t>
  </si>
  <si>
    <t>III/1703</t>
  </si>
  <si>
    <t>Nihošovice - Volyně</t>
  </si>
  <si>
    <t>III/12263</t>
  </si>
  <si>
    <t>Frantoly</t>
  </si>
  <si>
    <t>12263 Celkem</t>
  </si>
  <si>
    <t>III/1479</t>
  </si>
  <si>
    <t>D. Bukovsko zástavba</t>
  </si>
  <si>
    <t>D. Bukovsko - Horní Bukovsko</t>
  </si>
  <si>
    <t>H. Bokovsko zástavba</t>
  </si>
  <si>
    <t>1479 Celkem</t>
  </si>
  <si>
    <t>I/23-V.Ratmírov</t>
  </si>
  <si>
    <t>02311 Celkem</t>
  </si>
  <si>
    <t>III/1602</t>
  </si>
  <si>
    <t>Frymburk-Malšín</t>
  </si>
  <si>
    <t>Větrná-Přířez</t>
  </si>
  <si>
    <t>Přířez-Rožmberk nad Vltavou</t>
  </si>
  <si>
    <t>III/1366</t>
  </si>
  <si>
    <t>Radenín - Chrbonín - Choustník</t>
  </si>
  <si>
    <t>1366 Celkem</t>
  </si>
  <si>
    <t>III/10565</t>
  </si>
  <si>
    <t>Hosty - Pašovice (část od skládky)</t>
  </si>
  <si>
    <t>10565 Celkem</t>
  </si>
  <si>
    <t>III/12224</t>
  </si>
  <si>
    <t>Dříteň k.z. - les u Strachovic</t>
  </si>
  <si>
    <t>12224 Celkem</t>
  </si>
  <si>
    <t>vyústění z I/4 v Předoticích - Křešice - zaústění do III/12114</t>
  </si>
  <si>
    <t>12115 Celkem</t>
  </si>
  <si>
    <t>III/12264</t>
  </si>
  <si>
    <t>Jelemek</t>
  </si>
  <si>
    <t>12264 Celkem</t>
  </si>
  <si>
    <t>III/12228</t>
  </si>
  <si>
    <t>tepl. Mydlovary - Mydlovarský ryb.</t>
  </si>
  <si>
    <t>12228 Celkem</t>
  </si>
  <si>
    <t>III/12229</t>
  </si>
  <si>
    <t>Pištín k.z. - kříž ke Zlivy</t>
  </si>
  <si>
    <t>12229 Celkem</t>
  </si>
  <si>
    <t>III/15528</t>
  </si>
  <si>
    <t>Lahuť zástavba</t>
  </si>
  <si>
    <t xml:space="preserve">Lahuť  - Mokrý Lom </t>
  </si>
  <si>
    <t>Mokrý Lom - Polžov</t>
  </si>
  <si>
    <t>Polžov zástavba</t>
  </si>
  <si>
    <t>Kaproun-nádr.Senotín</t>
  </si>
  <si>
    <t>01577 Celkem</t>
  </si>
  <si>
    <t>III/1532</t>
  </si>
  <si>
    <t>Stříbřec-Pístina</t>
  </si>
  <si>
    <t>1532 Celkem</t>
  </si>
  <si>
    <t>Tažovice - Volenice</t>
  </si>
  <si>
    <t>U Vacla-hr.okr.ČB</t>
  </si>
  <si>
    <t>III/1571</t>
  </si>
  <si>
    <t>Slupenec-Staré Spolí</t>
  </si>
  <si>
    <t>III/12268</t>
  </si>
  <si>
    <t>Ktiš - Březovík</t>
  </si>
  <si>
    <t>12268 Celkem</t>
  </si>
  <si>
    <t>III/14327</t>
  </si>
  <si>
    <t>kř. III/14332 - Záhorčice z.z.</t>
  </si>
  <si>
    <t>14327 Celkem</t>
  </si>
  <si>
    <t xml:space="preserve">vyústění z III/00423 Mirotice - Boudy </t>
  </si>
  <si>
    <t>00421 b Celkem</t>
  </si>
  <si>
    <t>III/41012</t>
  </si>
  <si>
    <t>Bohosudov hr.kr.Vysočina</t>
  </si>
  <si>
    <t>SOD 2014</t>
  </si>
  <si>
    <t>III/14541</t>
  </si>
  <si>
    <t>kř. III/14539 - kř. III/14321 u Čejkovic</t>
  </si>
  <si>
    <t xml:space="preserve">14541 Celkem </t>
  </si>
  <si>
    <t>III/13510</t>
  </si>
  <si>
    <t>Rybova Lhota - Želeč</t>
  </si>
  <si>
    <t>13510 Celkem</t>
  </si>
  <si>
    <t>III/14124</t>
  </si>
  <si>
    <t>14124 Celkem</t>
  </si>
  <si>
    <t>III/14013</t>
  </si>
  <si>
    <t>Měkynec - Záluží</t>
  </si>
  <si>
    <t>III/1323</t>
  </si>
  <si>
    <t>Zdešov-K.Malíkov</t>
  </si>
  <si>
    <t>1323 Celkem</t>
  </si>
  <si>
    <t>III/2316</t>
  </si>
  <si>
    <t>Kunžak-Suchdol</t>
  </si>
  <si>
    <t>2316 Celkem</t>
  </si>
  <si>
    <t>III/14710</t>
  </si>
  <si>
    <t>Žimutice kř. II/147 -  ZD D. Kněžeklady</t>
  </si>
  <si>
    <t xml:space="preserve">14710 Celkem </t>
  </si>
  <si>
    <t>III/1562</t>
  </si>
  <si>
    <t>Doubravice - Nedabyle</t>
  </si>
  <si>
    <t>Nedabyle zástavba</t>
  </si>
  <si>
    <t>Nedabyle - kř. II/156 u Nové Vsi</t>
  </si>
  <si>
    <t>1562 Celkem</t>
  </si>
  <si>
    <t>III/14125</t>
  </si>
  <si>
    <t>Dub - Borčice</t>
  </si>
  <si>
    <t>14125 Celkem</t>
  </si>
  <si>
    <t>III/14130</t>
  </si>
  <si>
    <t>Prachatice - Kahov</t>
  </si>
  <si>
    <t>14130 Celkem</t>
  </si>
  <si>
    <t>III/14132</t>
  </si>
  <si>
    <t>Prachatice lázně</t>
  </si>
  <si>
    <t>14132 Celkem</t>
  </si>
  <si>
    <t>N.Ves N.L.-Žofina Huť-hr.okr.</t>
  </si>
  <si>
    <t>15010 Celkem</t>
  </si>
  <si>
    <t>III/1352</t>
  </si>
  <si>
    <t>Doubrava - Hosty (část)</t>
  </si>
  <si>
    <t>Hosty zástavba</t>
  </si>
  <si>
    <t>1352 Celkem</t>
  </si>
  <si>
    <t>III/14134</t>
  </si>
  <si>
    <t>kř. III/14133 - Hlásná Lhota</t>
  </si>
  <si>
    <t>14134 Celkem</t>
  </si>
  <si>
    <t>III/14135</t>
  </si>
  <si>
    <t>Záblatí - Řepešín</t>
  </si>
  <si>
    <t>14135 Celkem</t>
  </si>
  <si>
    <t>III/1611</t>
  </si>
  <si>
    <t>Vyšší Brod-Mnichovice</t>
  </si>
  <si>
    <t>III/14110</t>
  </si>
  <si>
    <t>Strachovice - Nákří kř. II/122 (část)</t>
  </si>
  <si>
    <t>III/02032</t>
  </si>
  <si>
    <t>Kloub - Chvaletice</t>
  </si>
  <si>
    <t>III/12256</t>
  </si>
  <si>
    <t>Čakov - Holubovská Bašta</t>
  </si>
  <si>
    <t>Holubovská Bašta zástavba</t>
  </si>
  <si>
    <t>12256 Celkem</t>
  </si>
  <si>
    <t>III/14622</t>
  </si>
  <si>
    <t>kř. III/14621 Slavče - Keblany</t>
  </si>
  <si>
    <t>Keblany zástavba</t>
  </si>
  <si>
    <t xml:space="preserve">14622 Celkem </t>
  </si>
  <si>
    <t>III/14144</t>
  </si>
  <si>
    <t>Lenora</t>
  </si>
  <si>
    <t>14144 Celkem</t>
  </si>
  <si>
    <t>III/14214</t>
  </si>
  <si>
    <t xml:space="preserve">Dub </t>
  </si>
  <si>
    <t>14214 Celkem</t>
  </si>
  <si>
    <t>III/1379</t>
  </si>
  <si>
    <t>Malšice - Lány - Bečice</t>
  </si>
  <si>
    <t>1379 Celkem</t>
  </si>
  <si>
    <t>III/15416</t>
  </si>
  <si>
    <t>Černé Údolí-Dobrá Voda</t>
  </si>
  <si>
    <t>vyústění z III/12125 Chyšky - zaústění do II/123</t>
  </si>
  <si>
    <t>12126 Celkem</t>
  </si>
  <si>
    <t>III/1511</t>
  </si>
  <si>
    <t>II/152--Hůrky-Senotín</t>
  </si>
  <si>
    <t>1511 Celkem</t>
  </si>
  <si>
    <t>III/14222</t>
  </si>
  <si>
    <t>Blanička</t>
  </si>
  <si>
    <t>14222 Celkem</t>
  </si>
  <si>
    <t>III/14620</t>
  </si>
  <si>
    <t xml:space="preserve">kř. II/157 - Lniště </t>
  </si>
  <si>
    <t>Lniště zástavba</t>
  </si>
  <si>
    <t xml:space="preserve">14620 Celkem </t>
  </si>
  <si>
    <t>III/13425</t>
  </si>
  <si>
    <t>Č.Olešná-N.Olešná</t>
  </si>
  <si>
    <t>13425Celkem</t>
  </si>
  <si>
    <t>III/4085</t>
  </si>
  <si>
    <t>Lipová</t>
  </si>
  <si>
    <t>4085 Celkem</t>
  </si>
  <si>
    <t xml:space="preserve">vyústění z III/12121a - Jickovice - Varta - konec silnice </t>
  </si>
  <si>
    <t>12120 a Celkem</t>
  </si>
  <si>
    <t>křiž. I/19 - Paseka - Radkov</t>
  </si>
  <si>
    <t>1233 Celkem</t>
  </si>
  <si>
    <t>III/15415</t>
  </si>
  <si>
    <t>kř. III/15414 - Střeziměřice</t>
  </si>
  <si>
    <t>Střeziměřice zástavba</t>
  </si>
  <si>
    <t>15415 Celkem</t>
  </si>
  <si>
    <t>III/14223</t>
  </si>
  <si>
    <t>Šipoun</t>
  </si>
  <si>
    <t>14223 Celkem</t>
  </si>
  <si>
    <t>III/14415</t>
  </si>
  <si>
    <t>Vlachovo Březí - Čkyně</t>
  </si>
  <si>
    <t>14415 Celkem</t>
  </si>
  <si>
    <t>III/14417</t>
  </si>
  <si>
    <t>Vlachovo Březí - Chlumany</t>
  </si>
  <si>
    <t>14417 Celkem</t>
  </si>
  <si>
    <t>III/14512</t>
  </si>
  <si>
    <t>Chalupy</t>
  </si>
  <si>
    <t>14512 Celkem</t>
  </si>
  <si>
    <t>III/12231</t>
  </si>
  <si>
    <t>Vodňany - Radomilice</t>
  </si>
  <si>
    <t>III/4076</t>
  </si>
  <si>
    <t>Dačice-Bílkov-Dobrohošť</t>
  </si>
  <si>
    <t>III/15530</t>
  </si>
  <si>
    <t>Straňany zástavba</t>
  </si>
  <si>
    <t xml:space="preserve">15530 Celkem </t>
  </si>
  <si>
    <t>III/1572</t>
  </si>
  <si>
    <t>Omlenička</t>
  </si>
  <si>
    <t>III/1355</t>
  </si>
  <si>
    <t>křiž. II/137 - Černýšovice</t>
  </si>
  <si>
    <t>1355 Celkem</t>
  </si>
  <si>
    <t>III/14513</t>
  </si>
  <si>
    <t>Jaroškov</t>
  </si>
  <si>
    <t>14513 Celkem</t>
  </si>
  <si>
    <t>III/14515</t>
  </si>
  <si>
    <t>Hodonín</t>
  </si>
  <si>
    <t>14515 Celkem</t>
  </si>
  <si>
    <t>III/15520</t>
  </si>
  <si>
    <t>kř. III/15519 - Žižkovo rodiště</t>
  </si>
  <si>
    <t>15520 Celkem</t>
  </si>
  <si>
    <t>III/15511</t>
  </si>
  <si>
    <t>křiž.I/24-Přeseka</t>
  </si>
  <si>
    <t>15511 Celkem</t>
  </si>
  <si>
    <t>vyústění z II/138 - Kluky - Chrastiny - Novosedly - zaústění do I/29</t>
  </si>
  <si>
    <t>1385 Celkem</t>
  </si>
  <si>
    <t>III/1423</t>
  </si>
  <si>
    <t>Skály průtah</t>
  </si>
  <si>
    <t>III/14010</t>
  </si>
  <si>
    <t>Drahonice - Mladějovice - Číšť</t>
  </si>
  <si>
    <t>III/14521</t>
  </si>
  <si>
    <t>kř. II/145 - Svatá Maří</t>
  </si>
  <si>
    <t>14521 Celkem</t>
  </si>
  <si>
    <t>III/14524</t>
  </si>
  <si>
    <t>Žárovná</t>
  </si>
  <si>
    <t>14524 Celkem</t>
  </si>
  <si>
    <t>III/14529</t>
  </si>
  <si>
    <t>Zábrdí</t>
  </si>
  <si>
    <t>14529 Celkem</t>
  </si>
  <si>
    <t>III/15811</t>
  </si>
  <si>
    <t>Pohorská Ves-Pohoří na Šumavě</t>
  </si>
  <si>
    <t>III/10568</t>
  </si>
  <si>
    <t>Modrá Hůrka zástavba</t>
  </si>
  <si>
    <t>Modrá Hůrka - Pořežánky</t>
  </si>
  <si>
    <t>10568 Celkem</t>
  </si>
  <si>
    <t>III/13714</t>
  </si>
  <si>
    <t>13714 Celkem</t>
  </si>
  <si>
    <t>III/14536</t>
  </si>
  <si>
    <t>Babice</t>
  </si>
  <si>
    <t>14536 Celkem</t>
  </si>
  <si>
    <t>III/1409</t>
  </si>
  <si>
    <t>Cehnice - Čejetice</t>
  </si>
  <si>
    <t>III/1564</t>
  </si>
  <si>
    <t>most Veselka - Jedovary střed</t>
  </si>
  <si>
    <t>1564 Celkem</t>
  </si>
  <si>
    <t>III/1431a</t>
  </si>
  <si>
    <t>Chroboly  nádraží</t>
  </si>
  <si>
    <t>1431a Celkem</t>
  </si>
  <si>
    <t>III/14521a</t>
  </si>
  <si>
    <t>Trhonín</t>
  </si>
  <si>
    <t>14521a Celkem</t>
  </si>
  <si>
    <t>02219 Celkem</t>
  </si>
  <si>
    <t>14310 Celkem</t>
  </si>
  <si>
    <t>1763 Celkem</t>
  </si>
  <si>
    <t>1581 Celkem</t>
  </si>
  <si>
    <t>12243 Celkem</t>
  </si>
  <si>
    <t>III/12124</t>
  </si>
  <si>
    <t>III/1391</t>
  </si>
  <si>
    <t>III/1401</t>
  </si>
  <si>
    <t>III/1402</t>
  </si>
  <si>
    <t>15710 Celkem</t>
  </si>
  <si>
    <t>17012 Celkem</t>
  </si>
  <si>
    <t>17725 Celkem</t>
  </si>
  <si>
    <t>1516 Celkem</t>
  </si>
  <si>
    <t>16312 Celkem</t>
  </si>
  <si>
    <t>16318 Celkem</t>
  </si>
  <si>
    <t>17019 Celkem</t>
  </si>
  <si>
    <t>III/1757</t>
  </si>
  <si>
    <t>III/10546</t>
  </si>
  <si>
    <t>III/10246</t>
  </si>
  <si>
    <t>1567 Celkem</t>
  </si>
  <si>
    <t>15535 Celkem</t>
  </si>
  <si>
    <t>III/10553</t>
  </si>
  <si>
    <t>02218 Celkem</t>
  </si>
  <si>
    <t>1211 Celkem</t>
  </si>
  <si>
    <t>17016 Celkem</t>
  </si>
  <si>
    <t>III/10536</t>
  </si>
  <si>
    <t>III/12120</t>
  </si>
  <si>
    <t>4088 Celkem</t>
  </si>
  <si>
    <t>1583 Celkem</t>
  </si>
  <si>
    <t>1633 Celkem</t>
  </si>
  <si>
    <t>III/12128</t>
  </si>
  <si>
    <t>14011 Celkem</t>
  </si>
  <si>
    <t xml:space="preserve">kř. II/145 - Račov, Putkov - Mlýny
</t>
  </si>
  <si>
    <t>III/14111</t>
  </si>
  <si>
    <t>III/17211</t>
  </si>
  <si>
    <t>1726 Celkem</t>
  </si>
  <si>
    <t>1213 Celkem</t>
  </si>
  <si>
    <t>17020 Celkem</t>
  </si>
  <si>
    <t>1622 Celkem</t>
  </si>
  <si>
    <t>III/1219</t>
  </si>
  <si>
    <t>kř.II/122 - Jáma - Mičovice, Klenovice - Frantoly, Lažistka - Zdenice</t>
  </si>
  <si>
    <t xml:space="preserve">Nakvasovice - Beneda, Lčovice - kř.I/4
</t>
  </si>
  <si>
    <t>15428 Celkem</t>
  </si>
  <si>
    <t xml:space="preserve">kř. III/1449 - Budkov, Chlumany - kř.II/45
</t>
  </si>
  <si>
    <t>12250 Celkem</t>
  </si>
  <si>
    <t>10584 Celkem</t>
  </si>
  <si>
    <t>15431 Celkem</t>
  </si>
  <si>
    <t>17211 Celkem</t>
  </si>
  <si>
    <t>16313 Celkem</t>
  </si>
  <si>
    <t>15523 Celkem</t>
  </si>
  <si>
    <t>14331 Celkem</t>
  </si>
  <si>
    <t>0196 a Celkem</t>
  </si>
  <si>
    <t>15216 Celkem</t>
  </si>
  <si>
    <t>12246 Celkem</t>
  </si>
  <si>
    <t>III/17222</t>
  </si>
  <si>
    <t>1589 Celkem</t>
  </si>
  <si>
    <t>1623 Celkem</t>
  </si>
  <si>
    <t>17222 Celkem</t>
  </si>
  <si>
    <t>III/0331</t>
  </si>
  <si>
    <t>III/0194</t>
  </si>
  <si>
    <t>1638 Celkem</t>
  </si>
  <si>
    <t>12235 Celkem</t>
  </si>
  <si>
    <t>III/0234</t>
  </si>
  <si>
    <t>III/00422</t>
  </si>
  <si>
    <t>III/00423</t>
  </si>
  <si>
    <t>1214 Celkem</t>
  </si>
  <si>
    <t>1433 Celkem</t>
  </si>
  <si>
    <t>4074 Celkem</t>
  </si>
  <si>
    <t>III/1217</t>
  </si>
  <si>
    <t>III/1218</t>
  </si>
  <si>
    <t>III/1381</t>
  </si>
  <si>
    <t>1441 Celkem</t>
  </si>
  <si>
    <t>1424 Celkem</t>
  </si>
  <si>
    <t>1436 Celkem</t>
  </si>
  <si>
    <t>III/1384</t>
  </si>
  <si>
    <t>14616 Celkem</t>
  </si>
  <si>
    <t>00429 Celkem</t>
  </si>
  <si>
    <t>15915 Celkem</t>
  </si>
  <si>
    <t>III/10242</t>
  </si>
  <si>
    <t>00430 Celkem</t>
  </si>
  <si>
    <t>III/10538</t>
  </si>
  <si>
    <t>15414 Celkem</t>
  </si>
  <si>
    <t>III/10545</t>
  </si>
  <si>
    <t>III/10547</t>
  </si>
  <si>
    <t>1607 Celkem</t>
  </si>
  <si>
    <t>02215 Celkem</t>
  </si>
  <si>
    <t>17210 Celkem</t>
  </si>
  <si>
    <t>1425 Celkem</t>
  </si>
  <si>
    <t>1421 Celkem</t>
  </si>
  <si>
    <t>III/10549</t>
  </si>
  <si>
    <t>III/10559</t>
  </si>
  <si>
    <t>40923 Celkem</t>
  </si>
  <si>
    <t>15715 Celkem</t>
  </si>
  <si>
    <t>15432 Celkem</t>
  </si>
  <si>
    <t>III/12110</t>
  </si>
  <si>
    <t>1709 Celkem</t>
  </si>
  <si>
    <t>15531 Celkem</t>
  </si>
  <si>
    <t>16311 Celkem</t>
  </si>
  <si>
    <t>40924 Celkem</t>
  </si>
  <si>
    <t>1701 Celkem</t>
  </si>
  <si>
    <t>III/12114</t>
  </si>
  <si>
    <t>17015 Celkem</t>
  </si>
  <si>
    <t>15536 Celkem</t>
  </si>
  <si>
    <t>1703 Celkem</t>
  </si>
  <si>
    <t>III/12115</t>
  </si>
  <si>
    <t>III/02311</t>
  </si>
  <si>
    <t>1602 Celkem</t>
  </si>
  <si>
    <t>15528 Celkem</t>
  </si>
  <si>
    <t>III/01517</t>
  </si>
  <si>
    <t xml:space="preserve">Dub u Prachatic, Tvrzice - hr.okresu
</t>
  </si>
  <si>
    <t>41012 Celkem</t>
  </si>
  <si>
    <t>1571 Celkem</t>
  </si>
  <si>
    <t>14013 Celkem</t>
  </si>
  <si>
    <t>02032 Celkem</t>
  </si>
  <si>
    <t>1611 Celkem</t>
  </si>
  <si>
    <t>III/12126</t>
  </si>
  <si>
    <t>III/12120 a</t>
  </si>
  <si>
    <t>15416 Celkem</t>
  </si>
  <si>
    <t>12231 Celkem</t>
  </si>
  <si>
    <t>4076 Celkem</t>
  </si>
  <si>
    <t>15811 Celkem</t>
  </si>
  <si>
    <t>1423 Celkem</t>
  </si>
  <si>
    <t>14010 Celkem</t>
  </si>
  <si>
    <t>1409 Celkem</t>
  </si>
  <si>
    <t>Hodějov - průtah</t>
  </si>
  <si>
    <t>III/13520</t>
  </si>
  <si>
    <t>13520 Celkem</t>
  </si>
  <si>
    <t>Střítež průtah</t>
  </si>
  <si>
    <t>Katovice - Mnichov (Katovice průtah)</t>
  </si>
  <si>
    <t>průtah Záhoří</t>
  </si>
  <si>
    <t>Rapšach-Halámky,průtah Rapšach</t>
  </si>
  <si>
    <t>průtah Pl.Žďár</t>
  </si>
  <si>
    <t>Dvory</t>
  </si>
  <si>
    <t>Lažiště</t>
  </si>
  <si>
    <t>Lužice</t>
  </si>
  <si>
    <t>Chvalovice</t>
  </si>
  <si>
    <t>Lčovice</t>
  </si>
  <si>
    <t>Budkov</t>
  </si>
  <si>
    <t>Soběslav ul. Dr. Beneše</t>
  </si>
  <si>
    <t>Soběslav ČD - I/3</t>
  </si>
  <si>
    <t>III/4093</t>
  </si>
  <si>
    <t>průtah Turovec</t>
  </si>
  <si>
    <t>4093 Celkem</t>
  </si>
  <si>
    <t>průtah Přehořov</t>
  </si>
  <si>
    <t>II/137</t>
  </si>
  <si>
    <t>průtah Blanice</t>
  </si>
  <si>
    <t>137Celkem</t>
  </si>
  <si>
    <t>13522Celkem</t>
  </si>
  <si>
    <t xml:space="preserve">Škvořetice průtah </t>
  </si>
  <si>
    <t>Oldřichov průtah</t>
  </si>
  <si>
    <t>Rakovice průtah</t>
  </si>
  <si>
    <t>Zbonín průtah</t>
  </si>
  <si>
    <t>Stehlovice průtah</t>
  </si>
  <si>
    <t>12121c Celkem</t>
  </si>
  <si>
    <t>Stražovice průtah</t>
  </si>
  <si>
    <t>1215 Celkem</t>
  </si>
  <si>
    <t>III/12121 c</t>
  </si>
  <si>
    <t>III/1215</t>
  </si>
  <si>
    <t>České Budějovice</t>
  </si>
  <si>
    <t>Strakonice</t>
  </si>
  <si>
    <t>Jindřichův Hradec</t>
  </si>
  <si>
    <t>Prachatice</t>
  </si>
  <si>
    <t>Tábor</t>
  </si>
  <si>
    <t>Písek</t>
  </si>
  <si>
    <t>Příloha č.1</t>
  </si>
  <si>
    <t xml:space="preserve">Program investiční výstavby a oprav na silnicích II. a III. třídy Správy a údržby silnic Jihočeského kraje </t>
  </si>
  <si>
    <t>(mimo páteřní a základní síť)</t>
  </si>
  <si>
    <t>OBSAH :</t>
  </si>
  <si>
    <t>str. 1 - 3</t>
  </si>
  <si>
    <t xml:space="preserve">Investiční opatření mimo páteřní a základní síť </t>
  </si>
  <si>
    <t>Poznámka : Předpokládané náklady jednotlivých akcí jsou uvedeny včetně DPH.</t>
  </si>
  <si>
    <t>III/1756</t>
  </si>
  <si>
    <t>III/14114</t>
  </si>
  <si>
    <t>III/0196  a</t>
  </si>
  <si>
    <t>III/12121 d</t>
  </si>
  <si>
    <t>III/1758</t>
  </si>
  <si>
    <t>III/02025</t>
  </si>
  <si>
    <t>III/00421 b</t>
  </si>
  <si>
    <t>III/1385</t>
  </si>
  <si>
    <t>str. 4 - 35</t>
  </si>
  <si>
    <t xml:space="preserve">str. 36 - 38 </t>
  </si>
  <si>
    <t>Sedlice- průtah, ul. Nádražní</t>
  </si>
  <si>
    <t>II/139</t>
  </si>
  <si>
    <t>Radomyšl- průtah, ul. Písecká</t>
  </si>
  <si>
    <t>139 Celkem</t>
  </si>
  <si>
    <t>návrhu č. 242/ZK/13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</si>
</sst>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#,##0\ &quot;Kč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 CE"/>
      <family val="0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0"/>
    </font>
    <font>
      <b/>
      <u val="single"/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0"/>
      <name val="Arial CE"/>
      <family val="2"/>
    </font>
    <font>
      <sz val="12"/>
      <color indexed="10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84">
    <xf numFmtId="0" fontId="0" fillId="0" borderId="0" xfId="0" applyFont="1" applyAlignment="1">
      <alignment/>
    </xf>
    <xf numFmtId="0" fontId="3" fillId="0" borderId="10" xfId="47" applyFont="1" applyFill="1" applyBorder="1" applyAlignment="1">
      <alignment horizontal="center" vertical="center"/>
      <protection/>
    </xf>
    <xf numFmtId="0" fontId="3" fillId="0" borderId="11" xfId="47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horizontal="center" vertical="center"/>
      <protection/>
    </xf>
    <xf numFmtId="0" fontId="3" fillId="0" borderId="13" xfId="47" applyFont="1" applyFill="1" applyBorder="1" applyAlignment="1">
      <alignment horizontal="center" vertical="center"/>
      <protection/>
    </xf>
    <xf numFmtId="164" fontId="3" fillId="0" borderId="13" xfId="47" applyNumberFormat="1" applyFont="1" applyFill="1" applyBorder="1" applyAlignment="1">
      <alignment horizontal="center" vertical="center" wrapText="1"/>
      <protection/>
    </xf>
    <xf numFmtId="0" fontId="3" fillId="0" borderId="13" xfId="47" applyFont="1" applyFill="1" applyBorder="1" applyAlignment="1">
      <alignment horizontal="center" vertical="center" wrapText="1"/>
      <protection/>
    </xf>
    <xf numFmtId="165" fontId="3" fillId="0" borderId="14" xfId="47" applyNumberFormat="1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horizontal="center" vertical="center"/>
      <protection/>
    </xf>
    <xf numFmtId="0" fontId="3" fillId="0" borderId="16" xfId="47" applyFont="1" applyFill="1" applyBorder="1" applyAlignment="1">
      <alignment vertical="center"/>
      <protection/>
    </xf>
    <xf numFmtId="0" fontId="3" fillId="0" borderId="17" xfId="47" applyFont="1" applyFill="1" applyBorder="1" applyAlignment="1">
      <alignment vertical="center"/>
      <protection/>
    </xf>
    <xf numFmtId="0" fontId="3" fillId="0" borderId="18" xfId="47" applyFont="1" applyFill="1" applyBorder="1" applyAlignment="1">
      <alignment vertical="center"/>
      <protection/>
    </xf>
    <xf numFmtId="164" fontId="3" fillId="0" borderId="18" xfId="47" applyNumberFormat="1" applyFont="1" applyFill="1" applyBorder="1" applyAlignment="1">
      <alignment horizontal="center" vertical="center"/>
      <protection/>
    </xf>
    <xf numFmtId="0" fontId="3" fillId="0" borderId="17" xfId="47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horizontal="center" vertical="center"/>
      <protection/>
    </xf>
    <xf numFmtId="165" fontId="3" fillId="0" borderId="19" xfId="47" applyNumberFormat="1" applyFont="1" applyFill="1" applyBorder="1" applyAlignment="1">
      <alignment horizontal="center" vertical="center"/>
      <protection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65" fontId="6" fillId="33" borderId="20" xfId="0" applyNumberFormat="1" applyFont="1" applyFill="1" applyBorder="1" applyAlignment="1">
      <alignment horizontal="center" vertical="center" wrapText="1"/>
    </xf>
    <xf numFmtId="165" fontId="5" fillId="33" borderId="21" xfId="49" applyNumberFormat="1" applyFont="1" applyFill="1" applyBorder="1" applyAlignment="1">
      <alignment horizontal="center" vertical="center" wrapText="1"/>
      <protection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20" xfId="49" applyNumberFormat="1" applyFont="1" applyFill="1" applyBorder="1" applyAlignment="1">
      <alignment horizontal="center" vertical="center" wrapText="1"/>
      <protection/>
    </xf>
    <xf numFmtId="3" fontId="3" fillId="33" borderId="20" xfId="49" applyNumberFormat="1" applyFont="1" applyFill="1" applyBorder="1" applyAlignment="1">
      <alignment horizontal="center" vertical="center" wrapText="1"/>
      <protection/>
    </xf>
    <xf numFmtId="165" fontId="8" fillId="33" borderId="21" xfId="49" applyNumberFormat="1" applyFont="1" applyFill="1" applyBorder="1" applyAlignment="1">
      <alignment horizontal="center" vertical="center" wrapText="1"/>
      <protection/>
    </xf>
    <xf numFmtId="165" fontId="6" fillId="33" borderId="22" xfId="0" applyNumberFormat="1" applyFont="1" applyFill="1" applyBorder="1" applyAlignment="1">
      <alignment horizontal="center" vertical="center" wrapText="1"/>
    </xf>
    <xf numFmtId="165" fontId="3" fillId="0" borderId="12" xfId="47" applyNumberFormat="1" applyFont="1" applyFill="1" applyBorder="1" applyAlignment="1">
      <alignment horizontal="center" vertical="center" wrapText="1"/>
      <protection/>
    </xf>
    <xf numFmtId="165" fontId="3" fillId="0" borderId="23" xfId="47" applyNumberFormat="1" applyFont="1" applyFill="1" applyBorder="1" applyAlignment="1">
      <alignment horizontal="center" vertical="center"/>
      <protection/>
    </xf>
    <xf numFmtId="165" fontId="3" fillId="0" borderId="18" xfId="47" applyNumberFormat="1" applyFont="1" applyFill="1" applyBorder="1" applyAlignment="1">
      <alignment horizontal="center" vertical="center"/>
      <protection/>
    </xf>
    <xf numFmtId="165" fontId="3" fillId="0" borderId="17" xfId="47" applyNumberFormat="1" applyFont="1" applyFill="1" applyBorder="1" applyAlignment="1">
      <alignment horizontal="center" vertical="center"/>
      <protection/>
    </xf>
    <xf numFmtId="165" fontId="4" fillId="0" borderId="20" xfId="49" applyNumberFormat="1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165" fontId="10" fillId="33" borderId="20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/>
    </xf>
    <xf numFmtId="165" fontId="3" fillId="0" borderId="20" xfId="49" applyNumberFormat="1" applyFont="1" applyFill="1" applyBorder="1" applyAlignment="1">
      <alignment horizontal="center" vertical="center"/>
      <protection/>
    </xf>
    <xf numFmtId="0" fontId="6" fillId="33" borderId="24" xfId="0" applyFont="1" applyFill="1" applyBorder="1" applyAlignment="1">
      <alignment horizontal="left" vertical="center" wrapText="1"/>
    </xf>
    <xf numFmtId="0" fontId="4" fillId="0" borderId="24" xfId="49" applyFont="1" applyFill="1" applyBorder="1" applyAlignment="1">
      <alignment horizontal="left" vertical="center"/>
      <protection/>
    </xf>
    <xf numFmtId="166" fontId="5" fillId="0" borderId="20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65" fontId="4" fillId="33" borderId="21" xfId="49" applyNumberFormat="1" applyFont="1" applyFill="1" applyBorder="1" applyAlignment="1">
      <alignment horizontal="center" vertical="center" wrapText="1"/>
      <protection/>
    </xf>
    <xf numFmtId="166" fontId="4" fillId="0" borderId="20" xfId="0" applyNumberFormat="1" applyFont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165" fontId="3" fillId="33" borderId="21" xfId="49" applyNumberFormat="1" applyFont="1" applyFill="1" applyBorder="1" applyAlignment="1">
      <alignment horizontal="center" vertical="center" wrapText="1"/>
      <protection/>
    </xf>
    <xf numFmtId="166" fontId="3" fillId="0" borderId="20" xfId="0" applyNumberFormat="1" applyFont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0" borderId="20" xfId="49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165" fontId="3" fillId="0" borderId="25" xfId="47" applyNumberFormat="1" applyFont="1" applyFill="1" applyBorder="1" applyAlignment="1">
      <alignment horizontal="center" vertical="center"/>
      <protection/>
    </xf>
    <xf numFmtId="165" fontId="3" fillId="0" borderId="26" xfId="4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65" fontId="3" fillId="0" borderId="27" xfId="47" applyNumberFormat="1" applyFont="1" applyFill="1" applyBorder="1" applyAlignment="1">
      <alignment horizontal="center" vertical="center"/>
      <protection/>
    </xf>
    <xf numFmtId="0" fontId="3" fillId="0" borderId="27" xfId="47" applyFont="1" applyFill="1" applyBorder="1" applyAlignment="1">
      <alignment horizontal="center" vertical="center"/>
      <protection/>
    </xf>
    <xf numFmtId="0" fontId="3" fillId="0" borderId="27" xfId="47" applyFont="1" applyFill="1" applyBorder="1" applyAlignment="1">
      <alignment vertical="center"/>
      <protection/>
    </xf>
    <xf numFmtId="0" fontId="12" fillId="34" borderId="0" xfId="0" applyFont="1" applyFill="1" applyAlignment="1">
      <alignment/>
    </xf>
    <xf numFmtId="165" fontId="3" fillId="0" borderId="0" xfId="47" applyNumberFormat="1" applyFont="1" applyFill="1" applyBorder="1" applyAlignment="1">
      <alignment horizontal="center" vertical="center"/>
      <protection/>
    </xf>
    <xf numFmtId="164" fontId="3" fillId="0" borderId="27" xfId="47" applyNumberFormat="1" applyFont="1" applyFill="1" applyBorder="1" applyAlignment="1">
      <alignment horizontal="center" vertical="center"/>
      <protection/>
    </xf>
    <xf numFmtId="0" fontId="10" fillId="33" borderId="28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29" xfId="49" applyFont="1" applyFill="1" applyBorder="1" applyAlignment="1">
      <alignment horizontal="left" vertical="center"/>
      <protection/>
    </xf>
    <xf numFmtId="0" fontId="4" fillId="0" borderId="20" xfId="49" applyFont="1" applyFill="1" applyBorder="1" applyAlignment="1">
      <alignment horizontal="left" vertical="center"/>
      <protection/>
    </xf>
    <xf numFmtId="0" fontId="4" fillId="0" borderId="28" xfId="49" applyFont="1" applyFill="1" applyBorder="1" applyAlignment="1">
      <alignment horizontal="left" vertical="center"/>
      <protection/>
    </xf>
    <xf numFmtId="0" fontId="6" fillId="0" borderId="29" xfId="0" applyFont="1" applyBorder="1" applyAlignment="1">
      <alignment horizontal="left" vertical="center" wrapText="1"/>
    </xf>
    <xf numFmtId="3" fontId="3" fillId="33" borderId="30" xfId="49" applyNumberFormat="1" applyFont="1" applyFill="1" applyBorder="1" applyAlignment="1">
      <alignment horizontal="center" vertical="center" wrapText="1"/>
      <protection/>
    </xf>
    <xf numFmtId="165" fontId="3" fillId="0" borderId="21" xfId="49" applyNumberFormat="1" applyFont="1" applyFill="1" applyBorder="1" applyAlignment="1">
      <alignment horizontal="center" vertical="center"/>
      <protection/>
    </xf>
    <xf numFmtId="165" fontId="8" fillId="33" borderId="30" xfId="49" applyNumberFormat="1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165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65" fontId="5" fillId="33" borderId="31" xfId="49" applyNumberFormat="1" applyFont="1" applyFill="1" applyBorder="1" applyAlignment="1">
      <alignment horizontal="center" vertical="center" wrapText="1"/>
      <protection/>
    </xf>
    <xf numFmtId="0" fontId="5" fillId="33" borderId="28" xfId="0" applyFont="1" applyFill="1" applyBorder="1" applyAlignment="1">
      <alignment horizontal="center" vertical="center"/>
    </xf>
    <xf numFmtId="165" fontId="8" fillId="33" borderId="31" xfId="49" applyNumberFormat="1" applyFont="1" applyFill="1" applyBorder="1" applyAlignment="1">
      <alignment horizontal="center" vertical="center" wrapText="1"/>
      <protection/>
    </xf>
    <xf numFmtId="0" fontId="5" fillId="33" borderId="20" xfId="47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left" vertical="center" wrapText="1"/>
    </xf>
    <xf numFmtId="165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65" fontId="8" fillId="33" borderId="21" xfId="49" applyNumberFormat="1" applyFont="1" applyFill="1" applyBorder="1" applyAlignment="1">
      <alignment horizontal="center" vertical="center" wrapText="1"/>
      <protection/>
    </xf>
    <xf numFmtId="164" fontId="8" fillId="0" borderId="20" xfId="0" applyNumberFormat="1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3" fontId="3" fillId="0" borderId="20" xfId="49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3" fillId="33" borderId="24" xfId="49" applyNumberFormat="1" applyFont="1" applyFill="1" applyBorder="1" applyAlignment="1">
      <alignment horizontal="center" vertical="center" wrapText="1"/>
      <protection/>
    </xf>
    <xf numFmtId="1" fontId="4" fillId="0" borderId="24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vertical="center"/>
    </xf>
    <xf numFmtId="167" fontId="4" fillId="0" borderId="20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14" fillId="0" borderId="20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1" fontId="4" fillId="0" borderId="28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vertical="center"/>
    </xf>
    <xf numFmtId="167" fontId="3" fillId="33" borderId="20" xfId="49" applyNumberFormat="1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0" borderId="24" xfId="0" applyFont="1" applyBorder="1" applyAlignment="1">
      <alignment vertical="center"/>
    </xf>
    <xf numFmtId="1" fontId="3" fillId="0" borderId="28" xfId="0" applyNumberFormat="1" applyFont="1" applyBorder="1" applyAlignment="1">
      <alignment vertical="center"/>
    </xf>
    <xf numFmtId="167" fontId="3" fillId="0" borderId="20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1" fontId="4" fillId="0" borderId="28" xfId="0" applyNumberFormat="1" applyFont="1" applyBorder="1" applyAlignment="1">
      <alignment vertical="center"/>
    </xf>
    <xf numFmtId="167" fontId="4" fillId="0" borderId="24" xfId="0" applyNumberFormat="1" applyFont="1" applyBorder="1" applyAlignment="1">
      <alignment horizontal="center"/>
    </xf>
    <xf numFmtId="167" fontId="3" fillId="33" borderId="24" xfId="49" applyNumberFormat="1" applyFont="1" applyFill="1" applyBorder="1" applyAlignment="1">
      <alignment horizontal="center" vertical="center" wrapText="1"/>
      <protection/>
    </xf>
    <xf numFmtId="166" fontId="4" fillId="0" borderId="24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vertical="center"/>
    </xf>
    <xf numFmtId="0" fontId="6" fillId="33" borderId="24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5" fontId="6" fillId="33" borderId="30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5" fillId="33" borderId="30" xfId="0" applyFont="1" applyFill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vertical="center"/>
    </xf>
    <xf numFmtId="1" fontId="4" fillId="0" borderId="24" xfId="0" applyNumberFormat="1" applyFont="1" applyBorder="1" applyAlignment="1">
      <alignment horizontal="center" vertical="top"/>
    </xf>
    <xf numFmtId="1" fontId="4" fillId="0" borderId="29" xfId="0" applyNumberFormat="1" applyFont="1" applyBorder="1" applyAlignment="1">
      <alignment horizontal="center" vertical="top"/>
    </xf>
    <xf numFmtId="165" fontId="10" fillId="33" borderId="22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165" fontId="6" fillId="33" borderId="28" xfId="0" applyNumberFormat="1" applyFont="1" applyFill="1" applyBorder="1" applyAlignment="1">
      <alignment horizontal="center" vertical="center" wrapText="1"/>
    </xf>
    <xf numFmtId="3" fontId="4" fillId="33" borderId="28" xfId="49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 wrapText="1"/>
    </xf>
    <xf numFmtId="167" fontId="3" fillId="0" borderId="20" xfId="49" applyNumberFormat="1" applyFont="1" applyFill="1" applyBorder="1" applyAlignment="1">
      <alignment horizontal="center" vertical="center" wrapText="1"/>
      <protection/>
    </xf>
    <xf numFmtId="166" fontId="3" fillId="0" borderId="20" xfId="49" applyNumberFormat="1" applyFont="1" applyFill="1" applyBorder="1" applyAlignment="1">
      <alignment horizontal="center" vertical="center" wrapText="1"/>
      <protection/>
    </xf>
    <xf numFmtId="164" fontId="4" fillId="0" borderId="20" xfId="53" applyNumberFormat="1" applyFont="1" applyFill="1" applyBorder="1" applyAlignment="1">
      <alignment horizontal="center" vertical="center"/>
    </xf>
    <xf numFmtId="3" fontId="4" fillId="0" borderId="22" xfId="53" applyNumberFormat="1" applyFont="1" applyFill="1" applyBorder="1" applyAlignment="1">
      <alignment horizontal="center" vertical="center"/>
    </xf>
    <xf numFmtId="164" fontId="3" fillId="0" borderId="20" xfId="53" applyNumberFormat="1" applyFont="1" applyFill="1" applyBorder="1" applyAlignment="1">
      <alignment horizontal="center" vertical="center"/>
    </xf>
    <xf numFmtId="3" fontId="3" fillId="0" borderId="22" xfId="53" applyNumberFormat="1" applyFont="1" applyFill="1" applyBorder="1" applyAlignment="1">
      <alignment horizontal="center" vertical="center"/>
    </xf>
    <xf numFmtId="0" fontId="4" fillId="0" borderId="32" xfId="36" applyFont="1" applyFill="1" applyBorder="1" applyAlignment="1">
      <alignment horizontal="center" vertical="center"/>
      <protection/>
    </xf>
    <xf numFmtId="1" fontId="6" fillId="0" borderId="32" xfId="36" applyNumberFormat="1" applyFont="1" applyFill="1" applyBorder="1" applyAlignment="1">
      <alignment horizontal="center" vertical="center"/>
      <protection/>
    </xf>
    <xf numFmtId="0" fontId="6" fillId="0" borderId="33" xfId="36" applyFont="1" applyFill="1" applyBorder="1" applyAlignment="1">
      <alignment vertical="center" wrapText="1"/>
      <protection/>
    </xf>
    <xf numFmtId="165" fontId="6" fillId="0" borderId="32" xfId="36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left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0" fontId="4" fillId="0" borderId="34" xfId="36" applyFont="1" applyFill="1" applyBorder="1" applyAlignment="1">
      <alignment horizontal="center" vertical="center"/>
      <protection/>
    </xf>
    <xf numFmtId="1" fontId="4" fillId="0" borderId="20" xfId="0" applyNumberFormat="1" applyFont="1" applyFill="1" applyBorder="1" applyAlignment="1">
      <alignment horizontal="center" vertical="center"/>
    </xf>
    <xf numFmtId="3" fontId="4" fillId="0" borderId="20" xfId="49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/>
    </xf>
    <xf numFmtId="165" fontId="6" fillId="33" borderId="0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top"/>
    </xf>
    <xf numFmtId="165" fontId="10" fillId="33" borderId="0" xfId="0" applyNumberFormat="1" applyFont="1" applyFill="1" applyBorder="1" applyAlignment="1">
      <alignment horizontal="center" vertical="center" wrapText="1"/>
    </xf>
    <xf numFmtId="3" fontId="3" fillId="33" borderId="0" xfId="49" applyNumberFormat="1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/>
      <protection/>
    </xf>
    <xf numFmtId="0" fontId="4" fillId="33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  <protection/>
    </xf>
    <xf numFmtId="166" fontId="3" fillId="0" borderId="0" xfId="49" applyNumberFormat="1" applyFont="1" applyFill="1" applyBorder="1" applyAlignment="1">
      <alignment horizontal="center" vertical="center" wrapText="1"/>
      <protection/>
    </xf>
    <xf numFmtId="3" fontId="3" fillId="0" borderId="0" xfId="49" applyNumberFormat="1" applyFont="1" applyFill="1" applyBorder="1" applyAlignment="1">
      <alignment horizontal="center" vertical="center" wrapText="1"/>
      <protection/>
    </xf>
    <xf numFmtId="0" fontId="6" fillId="0" borderId="33" xfId="36" applyFont="1" applyFill="1" applyBorder="1" applyAlignment="1">
      <alignment horizontal="left" vertical="center" wrapText="1"/>
      <protection/>
    </xf>
    <xf numFmtId="0" fontId="6" fillId="33" borderId="24" xfId="0" applyFont="1" applyFill="1" applyBorder="1" applyAlignment="1">
      <alignment vertical="top" wrapText="1"/>
    </xf>
    <xf numFmtId="0" fontId="4" fillId="33" borderId="31" xfId="49" applyFont="1" applyFill="1" applyBorder="1" applyAlignment="1">
      <alignment horizontal="center" vertical="center"/>
      <protection/>
    </xf>
    <xf numFmtId="0" fontId="4" fillId="33" borderId="3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vertical="top" wrapText="1"/>
    </xf>
    <xf numFmtId="0" fontId="4" fillId="33" borderId="20" xfId="49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center" wrapText="1"/>
    </xf>
    <xf numFmtId="165" fontId="3" fillId="33" borderId="0" xfId="0" applyNumberFormat="1" applyFont="1" applyFill="1" applyBorder="1" applyAlignment="1">
      <alignment horizontal="center" vertical="center" wrapText="1"/>
    </xf>
    <xf numFmtId="164" fontId="3" fillId="0" borderId="0" xfId="53" applyNumberFormat="1" applyFont="1" applyFill="1" applyBorder="1" applyAlignment="1">
      <alignment horizontal="center" vertical="center"/>
    </xf>
    <xf numFmtId="3" fontId="3" fillId="0" borderId="0" xfId="53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top" wrapText="1"/>
    </xf>
    <xf numFmtId="166" fontId="4" fillId="0" borderId="20" xfId="49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164" fontId="4" fillId="0" borderId="20" xfId="49" applyNumberFormat="1" applyFont="1" applyFill="1" applyBorder="1" applyAlignment="1">
      <alignment horizontal="center" vertical="center" wrapText="1"/>
      <protection/>
    </xf>
    <xf numFmtId="164" fontId="3" fillId="0" borderId="24" xfId="53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4" fillId="0" borderId="24" xfId="53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7" fontId="3" fillId="0" borderId="24" xfId="49" applyNumberFormat="1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165" fontId="3" fillId="0" borderId="0" xfId="49" applyNumberFormat="1" applyFont="1" applyFill="1" applyBorder="1" applyAlignment="1">
      <alignment horizontal="center" vertical="center"/>
      <protection/>
    </xf>
    <xf numFmtId="1" fontId="3" fillId="0" borderId="29" xfId="0" applyNumberFormat="1" applyFont="1" applyBorder="1" applyAlignment="1">
      <alignment vertical="center"/>
    </xf>
    <xf numFmtId="0" fontId="3" fillId="0" borderId="20" xfId="49" applyFont="1" applyFill="1" applyBorder="1" applyAlignment="1">
      <alignment horizontal="center" vertical="center"/>
      <protection/>
    </xf>
    <xf numFmtId="166" fontId="3" fillId="0" borderId="20" xfId="49" applyNumberFormat="1" applyFont="1" applyFill="1" applyBorder="1" applyAlignment="1">
      <alignment horizontal="center" vertical="center"/>
      <protection/>
    </xf>
    <xf numFmtId="1" fontId="4" fillId="0" borderId="24" xfId="0" applyNumberFormat="1" applyFont="1" applyFill="1" applyBorder="1" applyAlignment="1">
      <alignment vertical="top" wrapText="1"/>
    </xf>
    <xf numFmtId="1" fontId="4" fillId="0" borderId="20" xfId="0" applyNumberFormat="1" applyFont="1" applyFill="1" applyBorder="1" applyAlignment="1">
      <alignment vertical="top" wrapText="1"/>
    </xf>
    <xf numFmtId="1" fontId="4" fillId="0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vertical="top" wrapText="1"/>
    </xf>
    <xf numFmtId="1" fontId="3" fillId="0" borderId="24" xfId="0" applyNumberFormat="1" applyFont="1" applyBorder="1" applyAlignment="1">
      <alignment vertical="center"/>
    </xf>
    <xf numFmtId="167" fontId="4" fillId="0" borderId="20" xfId="0" applyNumberFormat="1" applyFont="1" applyBorder="1" applyAlignment="1" applyProtection="1">
      <alignment horizontal="center"/>
      <protection hidden="1"/>
    </xf>
    <xf numFmtId="167" fontId="3" fillId="0" borderId="20" xfId="0" applyNumberFormat="1" applyFont="1" applyBorder="1" applyAlignment="1" applyProtection="1">
      <alignment horizontal="center"/>
      <protection hidden="1"/>
    </xf>
    <xf numFmtId="1" fontId="3" fillId="0" borderId="2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" fontId="4" fillId="0" borderId="24" xfId="0" applyNumberFormat="1" applyFont="1" applyFill="1" applyBorder="1" applyAlignment="1">
      <alignment horizontal="center" vertical="top"/>
    </xf>
    <xf numFmtId="1" fontId="4" fillId="0" borderId="28" xfId="0" applyNumberFormat="1" applyFont="1" applyFill="1" applyBorder="1" applyAlignment="1">
      <alignment horizontal="center" vertical="top"/>
    </xf>
    <xf numFmtId="1" fontId="4" fillId="0" borderId="3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33" borderId="28" xfId="0" applyFont="1" applyFill="1" applyBorder="1" applyAlignment="1">
      <alignment horizontal="left" vertical="center" wrapText="1"/>
    </xf>
    <xf numFmtId="0" fontId="3" fillId="0" borderId="0" xfId="49" applyFont="1" applyFill="1" applyBorder="1" applyAlignment="1">
      <alignment horizontal="center" vertical="center"/>
      <protection/>
    </xf>
    <xf numFmtId="166" fontId="3" fillId="0" borderId="0" xfId="49" applyNumberFormat="1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3" fillId="0" borderId="11" xfId="47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horizontal="center" vertical="center"/>
      <protection/>
    </xf>
    <xf numFmtId="0" fontId="3" fillId="0" borderId="13" xfId="47" applyFont="1" applyFill="1" applyBorder="1" applyAlignment="1">
      <alignment horizontal="center" vertical="center"/>
      <protection/>
    </xf>
    <xf numFmtId="165" fontId="3" fillId="0" borderId="12" xfId="47" applyNumberFormat="1" applyFont="1" applyFill="1" applyBorder="1" applyAlignment="1">
      <alignment horizontal="center" vertical="center" wrapText="1"/>
      <protection/>
    </xf>
    <xf numFmtId="164" fontId="3" fillId="0" borderId="13" xfId="47" applyNumberFormat="1" applyFont="1" applyFill="1" applyBorder="1" applyAlignment="1">
      <alignment horizontal="center" vertical="center" wrapText="1"/>
      <protection/>
    </xf>
    <xf numFmtId="0" fontId="3" fillId="0" borderId="13" xfId="47" applyFont="1" applyFill="1" applyBorder="1" applyAlignment="1">
      <alignment horizontal="center" vertical="center" wrapText="1"/>
      <protection/>
    </xf>
    <xf numFmtId="165" fontId="3" fillId="0" borderId="14" xfId="47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3" fillId="0" borderId="15" xfId="47" applyFont="1" applyFill="1" applyBorder="1" applyAlignment="1">
      <alignment horizontal="center" vertical="center"/>
      <protection/>
    </xf>
    <xf numFmtId="0" fontId="3" fillId="0" borderId="16" xfId="47" applyFont="1" applyFill="1" applyBorder="1" applyAlignment="1">
      <alignment vertical="center"/>
      <protection/>
    </xf>
    <xf numFmtId="0" fontId="3" fillId="0" borderId="17" xfId="47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vertical="center"/>
      <protection/>
    </xf>
    <xf numFmtId="0" fontId="3" fillId="0" borderId="17" xfId="47" applyFont="1" applyFill="1" applyBorder="1" applyAlignment="1">
      <alignment vertical="center"/>
      <protection/>
    </xf>
    <xf numFmtId="165" fontId="3" fillId="0" borderId="23" xfId="47" applyNumberFormat="1" applyFont="1" applyFill="1" applyBorder="1" applyAlignment="1">
      <alignment horizontal="center" vertical="center"/>
      <protection/>
    </xf>
    <xf numFmtId="165" fontId="3" fillId="0" borderId="18" xfId="47" applyNumberFormat="1" applyFont="1" applyFill="1" applyBorder="1" applyAlignment="1">
      <alignment horizontal="center" vertical="center"/>
      <protection/>
    </xf>
    <xf numFmtId="165" fontId="3" fillId="0" borderId="17" xfId="47" applyNumberFormat="1" applyFont="1" applyFill="1" applyBorder="1" applyAlignment="1">
      <alignment horizontal="center" vertical="center"/>
      <protection/>
    </xf>
    <xf numFmtId="164" fontId="3" fillId="0" borderId="18" xfId="47" applyNumberFormat="1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horizontal="center" vertical="center"/>
      <protection/>
    </xf>
    <xf numFmtId="165" fontId="3" fillId="0" borderId="19" xfId="47" applyNumberFormat="1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27" xfId="47" applyFont="1" applyFill="1" applyBorder="1" applyAlignment="1">
      <alignment vertical="center"/>
      <protection/>
    </xf>
    <xf numFmtId="0" fontId="3" fillId="0" borderId="27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165" fontId="3" fillId="0" borderId="27" xfId="47" applyNumberFormat="1" applyFont="1" applyFill="1" applyBorder="1" applyAlignment="1">
      <alignment horizontal="center" vertical="center"/>
      <protection/>
    </xf>
    <xf numFmtId="164" fontId="3" fillId="0" borderId="27" xfId="47" applyNumberFormat="1" applyFont="1" applyFill="1" applyBorder="1" applyAlignment="1">
      <alignment horizontal="center" vertical="center"/>
      <protection/>
    </xf>
    <xf numFmtId="165" fontId="3" fillId="0" borderId="0" xfId="47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20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165" fontId="4" fillId="33" borderId="35" xfId="49" applyNumberFormat="1" applyFont="1" applyFill="1" applyBorder="1" applyAlignment="1">
      <alignment horizontal="center" vertical="center" wrapText="1"/>
      <protection/>
    </xf>
    <xf numFmtId="164" fontId="4" fillId="0" borderId="28" xfId="0" applyNumberFormat="1" applyFont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4" fillId="33" borderId="20" xfId="47" applyFont="1" applyFill="1" applyBorder="1" applyAlignment="1">
      <alignment horizontal="center" vertical="center"/>
      <protection/>
    </xf>
    <xf numFmtId="165" fontId="4" fillId="33" borderId="31" xfId="49" applyNumberFormat="1" applyFont="1" applyFill="1" applyBorder="1" applyAlignment="1">
      <alignment horizontal="center" vertical="center" wrapText="1"/>
      <protection/>
    </xf>
    <xf numFmtId="165" fontId="3" fillId="33" borderId="31" xfId="49" applyNumberFormat="1" applyFont="1" applyFill="1" applyBorder="1" applyAlignment="1">
      <alignment horizontal="center" vertical="center" wrapText="1"/>
      <protection/>
    </xf>
    <xf numFmtId="165" fontId="4" fillId="0" borderId="37" xfId="49" applyNumberFormat="1" applyFont="1" applyFill="1" applyBorder="1" applyAlignment="1">
      <alignment horizontal="center" vertical="center" wrapText="1"/>
      <protection/>
    </xf>
    <xf numFmtId="164" fontId="4" fillId="0" borderId="32" xfId="36" applyNumberFormat="1" applyFont="1" applyFill="1" applyBorder="1" applyAlignment="1">
      <alignment horizontal="center" vertical="center"/>
      <protection/>
    </xf>
    <xf numFmtId="3" fontId="4" fillId="0" borderId="38" xfId="36" applyNumberFormat="1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left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top" wrapText="1"/>
    </xf>
    <xf numFmtId="0" fontId="10" fillId="0" borderId="28" xfId="0" applyFont="1" applyBorder="1" applyAlignment="1">
      <alignment horizontal="left" vertical="center" wrapText="1"/>
    </xf>
    <xf numFmtId="165" fontId="4" fillId="0" borderId="21" xfId="49" applyNumberFormat="1" applyFont="1" applyFill="1" applyBorder="1" applyAlignment="1">
      <alignment horizontal="center" vertical="center" wrapText="1"/>
      <protection/>
    </xf>
    <xf numFmtId="164" fontId="4" fillId="0" borderId="20" xfId="0" applyNumberFormat="1" applyFont="1" applyFill="1" applyBorder="1" applyAlignment="1">
      <alignment horizontal="center" vertical="center"/>
    </xf>
    <xf numFmtId="168" fontId="4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33" borderId="20" xfId="47" applyFont="1" applyFill="1" applyBorder="1" applyAlignment="1">
      <alignment horizontal="left" vertical="center" wrapText="1"/>
      <protection/>
    </xf>
    <xf numFmtId="165" fontId="4" fillId="33" borderId="20" xfId="47" applyNumberFormat="1" applyFont="1" applyFill="1" applyBorder="1" applyAlignment="1">
      <alignment horizontal="center" vertical="center" wrapText="1"/>
      <protection/>
    </xf>
    <xf numFmtId="165" fontId="4" fillId="33" borderId="20" xfId="47" applyNumberFormat="1" applyFont="1" applyFill="1" applyBorder="1" applyAlignment="1">
      <alignment horizontal="center" vertical="center"/>
      <protection/>
    </xf>
    <xf numFmtId="0" fontId="3" fillId="33" borderId="20" xfId="47" applyFont="1" applyFill="1" applyBorder="1" applyAlignment="1">
      <alignment horizontal="left" vertical="center" wrapText="1"/>
      <protection/>
    </xf>
    <xf numFmtId="165" fontId="3" fillId="33" borderId="20" xfId="47" applyNumberFormat="1" applyFont="1" applyFill="1" applyBorder="1" applyAlignment="1">
      <alignment horizontal="center" vertical="center" wrapText="1"/>
      <protection/>
    </xf>
    <xf numFmtId="165" fontId="3" fillId="33" borderId="20" xfId="47" applyNumberFormat="1" applyFont="1" applyFill="1" applyBorder="1" applyAlignment="1">
      <alignment horizontal="center" vertical="center"/>
      <protection/>
    </xf>
    <xf numFmtId="0" fontId="6" fillId="0" borderId="29" xfId="0" applyFont="1" applyBorder="1" applyAlignment="1">
      <alignment vertical="top" wrapText="1"/>
    </xf>
    <xf numFmtId="165" fontId="3" fillId="33" borderId="0" xfId="49" applyNumberFormat="1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top"/>
    </xf>
    <xf numFmtId="3" fontId="4" fillId="33" borderId="0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vertical="top" wrapText="1"/>
    </xf>
    <xf numFmtId="0" fontId="4" fillId="0" borderId="29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top"/>
    </xf>
    <xf numFmtId="1" fontId="4" fillId="0" borderId="28" xfId="0" applyNumberFormat="1" applyFont="1" applyBorder="1" applyAlignment="1">
      <alignment horizontal="center" vertical="top"/>
    </xf>
    <xf numFmtId="0" fontId="4" fillId="0" borderId="29" xfId="49" applyFont="1" applyFill="1" applyBorder="1" applyAlignment="1">
      <alignment horizontal="center" vertical="top"/>
      <protection/>
    </xf>
    <xf numFmtId="0" fontId="4" fillId="0" borderId="28" xfId="49" applyFont="1" applyFill="1" applyBorder="1" applyAlignment="1">
      <alignment horizontal="center" vertical="top"/>
      <protection/>
    </xf>
    <xf numFmtId="0" fontId="4" fillId="0" borderId="24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24" xfId="49" applyFont="1" applyFill="1" applyBorder="1" applyAlignment="1">
      <alignment horizontal="center" vertical="top"/>
      <protection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justify"/>
    </xf>
    <xf numFmtId="1" fontId="4" fillId="0" borderId="24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top"/>
    </xf>
    <xf numFmtId="167" fontId="3" fillId="33" borderId="0" xfId="49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top" wrapText="1"/>
    </xf>
    <xf numFmtId="165" fontId="6" fillId="33" borderId="3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top"/>
      <protection/>
    </xf>
    <xf numFmtId="3" fontId="6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" fontId="7" fillId="0" borderId="20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3" borderId="24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30" xfId="0" applyFont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0" fillId="0" borderId="28" xfId="0" applyFont="1" applyBorder="1" applyAlignment="1">
      <alignment/>
    </xf>
    <xf numFmtId="0" fontId="4" fillId="0" borderId="24" xfId="0" applyFont="1" applyBorder="1" applyAlignment="1">
      <alignment horizontal="left" vertical="center" wrapText="1"/>
    </xf>
    <xf numFmtId="3" fontId="20" fillId="0" borderId="0" xfId="0" applyNumberFormat="1" applyFont="1" applyAlignment="1">
      <alignment/>
    </xf>
    <xf numFmtId="0" fontId="4" fillId="0" borderId="20" xfId="0" applyFont="1" applyFill="1" applyBorder="1" applyAlignment="1">
      <alignment vertical="center" wrapText="1"/>
    </xf>
    <xf numFmtId="165" fontId="4" fillId="0" borderId="28" xfId="0" applyNumberFormat="1" applyFont="1" applyFill="1" applyBorder="1" applyAlignment="1">
      <alignment horizontal="center" vertical="center" wrapText="1"/>
    </xf>
    <xf numFmtId="165" fontId="4" fillId="0" borderId="35" xfId="49" applyNumberFormat="1" applyFont="1" applyFill="1" applyBorder="1" applyAlignment="1">
      <alignment horizontal="center" vertical="center" wrapText="1"/>
      <protection/>
    </xf>
    <xf numFmtId="164" fontId="4" fillId="0" borderId="28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28" xfId="49" applyNumberFormat="1" applyFont="1" applyFill="1" applyBorder="1" applyAlignment="1">
      <alignment horizontal="center" vertical="center" wrapText="1"/>
      <protection/>
    </xf>
    <xf numFmtId="1" fontId="4" fillId="0" borderId="32" xfId="36" applyNumberFormat="1" applyFont="1" applyFill="1" applyBorder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33" xfId="36" applyFont="1" applyFill="1" applyBorder="1" applyAlignment="1">
      <alignment horizontal="left" vertical="center" wrapText="1"/>
      <protection/>
    </xf>
    <xf numFmtId="165" fontId="4" fillId="0" borderId="32" xfId="36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1" fontId="7" fillId="0" borderId="20" xfId="0" applyNumberFormat="1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165" fontId="4" fillId="33" borderId="22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165" fontId="3" fillId="33" borderId="22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165" fontId="5" fillId="33" borderId="20" xfId="49" applyNumberFormat="1" applyFont="1" applyFill="1" applyBorder="1" applyAlignment="1">
      <alignment horizontal="center" vertical="center" wrapText="1"/>
      <protection/>
    </xf>
    <xf numFmtId="3" fontId="4" fillId="33" borderId="20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left" vertical="center" wrapText="1" indent="1"/>
    </xf>
    <xf numFmtId="1" fontId="7" fillId="0" borderId="24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4" fillId="33" borderId="2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0" xfId="47">
      <alignment/>
      <protection/>
    </xf>
    <xf numFmtId="165" fontId="2" fillId="0" borderId="0" xfId="47" applyNumberFormat="1" applyAlignment="1">
      <alignment horizontal="center"/>
      <protection/>
    </xf>
    <xf numFmtId="0" fontId="2" fillId="0" borderId="0" xfId="47" applyFill="1">
      <alignment/>
      <protection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35" borderId="0" xfId="48" applyFont="1" applyFill="1" applyBorder="1">
      <alignment/>
      <protection/>
    </xf>
    <xf numFmtId="0" fontId="0" fillId="35" borderId="0" xfId="0" applyFill="1" applyBorder="1" applyAlignment="1">
      <alignment/>
    </xf>
    <xf numFmtId="0" fontId="2" fillId="0" borderId="0" xfId="48">
      <alignment/>
      <protection/>
    </xf>
    <xf numFmtId="0" fontId="2" fillId="0" borderId="0" xfId="47" applyBorder="1">
      <alignment/>
      <protection/>
    </xf>
    <xf numFmtId="0" fontId="4" fillId="35" borderId="0" xfId="0" applyFont="1" applyFill="1" applyBorder="1" applyAlignment="1">
      <alignment horizontal="center"/>
    </xf>
    <xf numFmtId="0" fontId="8" fillId="35" borderId="0" xfId="48" applyFont="1" applyFill="1" applyBorder="1">
      <alignment/>
      <protection/>
    </xf>
    <xf numFmtId="0" fontId="2" fillId="0" borderId="0" xfId="0" applyFont="1" applyAlignment="1">
      <alignment/>
    </xf>
    <xf numFmtId="0" fontId="5" fillId="35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7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" fillId="35" borderId="0" xfId="47" applyFill="1" applyBorder="1">
      <alignment/>
      <protection/>
    </xf>
    <xf numFmtId="0" fontId="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4" fillId="0" borderId="0" xfId="0" applyFont="1" applyAlignment="1">
      <alignment/>
    </xf>
    <xf numFmtId="0" fontId="64" fillId="35" borderId="0" xfId="0" applyFont="1" applyFill="1" applyBorder="1" applyAlignment="1">
      <alignment/>
    </xf>
    <xf numFmtId="1" fontId="4" fillId="0" borderId="29" xfId="0" applyNumberFormat="1" applyFont="1" applyFill="1" applyBorder="1" applyAlignment="1">
      <alignment horizontal="center" vertical="top"/>
    </xf>
    <xf numFmtId="0" fontId="4" fillId="0" borderId="40" xfId="36" applyFont="1" applyFill="1" applyBorder="1" applyAlignment="1">
      <alignment horizontal="center" vertical="top"/>
      <protection/>
    </xf>
    <xf numFmtId="3" fontId="4" fillId="0" borderId="41" xfId="49" applyNumberFormat="1" applyFont="1" applyFill="1" applyBorder="1" applyAlignment="1">
      <alignment horizontal="center" vertical="center" wrapText="1"/>
      <protection/>
    </xf>
    <xf numFmtId="0" fontId="4" fillId="0" borderId="42" xfId="36" applyFont="1" applyFill="1" applyBorder="1" applyAlignment="1">
      <alignment horizontal="center" vertical="top"/>
      <protection/>
    </xf>
    <xf numFmtId="0" fontId="4" fillId="0" borderId="43" xfId="36" applyFont="1" applyFill="1" applyBorder="1" applyAlignment="1">
      <alignment horizontal="center" vertical="top"/>
      <protection/>
    </xf>
    <xf numFmtId="0" fontId="4" fillId="0" borderId="44" xfId="36" applyFont="1" applyFill="1" applyBorder="1" applyAlignment="1">
      <alignment horizontal="center" vertical="top"/>
      <protection/>
    </xf>
    <xf numFmtId="0" fontId="21" fillId="0" borderId="0" xfId="0" applyFont="1" applyAlignment="1">
      <alignment/>
    </xf>
    <xf numFmtId="0" fontId="21" fillId="0" borderId="35" xfId="0" applyFont="1" applyBorder="1" applyAlignment="1">
      <alignment horizontal="left" indent="1"/>
    </xf>
    <xf numFmtId="0" fontId="21" fillId="0" borderId="0" xfId="0" applyFont="1" applyAlignment="1">
      <alignment horizontal="left" indent="1"/>
    </xf>
    <xf numFmtId="1" fontId="3" fillId="0" borderId="0" xfId="0" applyNumberFormat="1" applyFont="1" applyBorder="1" applyAlignment="1">
      <alignment horizontal="left" vertical="top" indent="1"/>
    </xf>
    <xf numFmtId="0" fontId="22" fillId="0" borderId="0" xfId="0" applyFont="1" applyFill="1" applyAlignment="1">
      <alignment horizontal="right"/>
    </xf>
    <xf numFmtId="0" fontId="24" fillId="0" borderId="0" xfId="47" applyFont="1">
      <alignment/>
      <protection/>
    </xf>
    <xf numFmtId="0" fontId="4" fillId="33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65" fontId="5" fillId="33" borderId="30" xfId="49" applyNumberFormat="1" applyFont="1" applyFill="1" applyBorder="1" applyAlignment="1">
      <alignment horizontal="center" vertical="center" wrapText="1"/>
      <protection/>
    </xf>
    <xf numFmtId="3" fontId="4" fillId="33" borderId="30" xfId="49" applyNumberFormat="1" applyFont="1" applyFill="1" applyBorder="1" applyAlignment="1">
      <alignment horizontal="center" vertical="center" wrapText="1"/>
      <protection/>
    </xf>
    <xf numFmtId="0" fontId="3" fillId="33" borderId="30" xfId="0" applyFont="1" applyFill="1" applyBorder="1" applyAlignment="1">
      <alignment horizontal="left" vertical="center" wrapText="1"/>
    </xf>
    <xf numFmtId="165" fontId="3" fillId="33" borderId="30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165" fontId="8" fillId="33" borderId="30" xfId="49" applyNumberFormat="1" applyFont="1" applyFill="1" applyBorder="1" applyAlignment="1">
      <alignment horizontal="center" vertical="center" wrapText="1"/>
      <protection/>
    </xf>
    <xf numFmtId="164" fontId="8" fillId="0" borderId="30" xfId="0" applyNumberFormat="1" applyFont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0" fontId="4" fillId="0" borderId="0" xfId="36" applyFont="1" applyFill="1" applyBorder="1" applyAlignment="1">
      <alignment horizontal="center" vertical="top"/>
      <protection/>
    </xf>
    <xf numFmtId="0" fontId="4" fillId="0" borderId="0" xfId="36" applyFont="1" applyFill="1" applyBorder="1" applyAlignment="1">
      <alignment horizontal="center" vertical="center"/>
      <protection/>
    </xf>
    <xf numFmtId="1" fontId="6" fillId="0" borderId="0" xfId="36" applyNumberFormat="1" applyFont="1" applyFill="1" applyBorder="1" applyAlignment="1">
      <alignment horizontal="center" vertical="center"/>
      <protection/>
    </xf>
    <xf numFmtId="0" fontId="6" fillId="0" borderId="0" xfId="36" applyFont="1" applyFill="1" applyBorder="1" applyAlignment="1">
      <alignment vertical="center" wrapText="1"/>
      <protection/>
    </xf>
    <xf numFmtId="165" fontId="6" fillId="0" borderId="0" xfId="36" applyNumberFormat="1" applyFont="1" applyFill="1" applyBorder="1" applyAlignment="1">
      <alignment horizontal="center" vertical="center" wrapText="1"/>
      <protection/>
    </xf>
    <xf numFmtId="165" fontId="4" fillId="0" borderId="0" xfId="49" applyNumberFormat="1" applyFont="1" applyFill="1" applyBorder="1" applyAlignment="1">
      <alignment horizontal="center" vertical="center" wrapText="1"/>
      <protection/>
    </xf>
    <xf numFmtId="164" fontId="4" fillId="0" borderId="0" xfId="36" applyNumberFormat="1" applyFont="1" applyFill="1" applyBorder="1" applyAlignment="1">
      <alignment horizontal="center" vertical="center"/>
      <protection/>
    </xf>
    <xf numFmtId="3" fontId="4" fillId="0" borderId="0" xfId="36" applyNumberFormat="1" applyFont="1" applyFill="1" applyBorder="1" applyAlignment="1">
      <alignment horizontal="center" vertical="center"/>
      <protection/>
    </xf>
    <xf numFmtId="3" fontId="4" fillId="0" borderId="0" xfId="49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horizontal="center"/>
    </xf>
    <xf numFmtId="3" fontId="4" fillId="33" borderId="0" xfId="49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65" fontId="4" fillId="33" borderId="0" xfId="0" applyNumberFormat="1" applyFont="1" applyFill="1" applyBorder="1" applyAlignment="1">
      <alignment horizontal="center" vertical="center" wrapText="1"/>
    </xf>
    <xf numFmtId="165" fontId="4" fillId="33" borderId="0" xfId="49" applyNumberFormat="1" applyFont="1" applyFill="1" applyBorder="1" applyAlignment="1">
      <alignment horizontal="center" vertical="center" wrapText="1"/>
      <protection/>
    </xf>
    <xf numFmtId="164" fontId="4" fillId="0" borderId="0" xfId="53" applyNumberFormat="1" applyFont="1" applyFill="1" applyBorder="1" applyAlignment="1">
      <alignment horizontal="center" vertical="center"/>
    </xf>
    <xf numFmtId="3" fontId="4" fillId="0" borderId="0" xfId="53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center"/>
    </xf>
    <xf numFmtId="165" fontId="4" fillId="0" borderId="0" xfId="49" applyNumberFormat="1" applyFont="1" applyFill="1" applyBorder="1" applyAlignment="1">
      <alignment horizontal="center" vertical="center"/>
      <protection/>
    </xf>
    <xf numFmtId="166" fontId="4" fillId="0" borderId="0" xfId="49" applyNumberFormat="1" applyFont="1" applyFill="1" applyBorder="1" applyAlignment="1">
      <alignment horizontal="center" vertical="center"/>
      <protection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45" xfId="36" applyFont="1" applyFill="1" applyBorder="1" applyAlignment="1">
      <alignment horizontal="center" vertical="top"/>
      <protection/>
    </xf>
    <xf numFmtId="0" fontId="20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wrapText="1"/>
    </xf>
    <xf numFmtId="165" fontId="4" fillId="33" borderId="30" xfId="0" applyNumberFormat="1" applyFont="1" applyFill="1" applyBorder="1" applyAlignment="1">
      <alignment horizontal="center" vertical="center" wrapText="1"/>
    </xf>
    <xf numFmtId="0" fontId="12" fillId="36" borderId="0" xfId="0" applyFont="1" applyFill="1" applyAlignment="1">
      <alignment/>
    </xf>
    <xf numFmtId="0" fontId="21" fillId="36" borderId="46" xfId="0" applyFont="1" applyFill="1" applyBorder="1" applyAlignment="1">
      <alignment/>
    </xf>
    <xf numFmtId="0" fontId="9" fillId="36" borderId="46" xfId="0" applyFont="1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12" fillId="8" borderId="0" xfId="0" applyFont="1" applyFill="1" applyAlignment="1">
      <alignment/>
    </xf>
    <xf numFmtId="0" fontId="21" fillId="8" borderId="46" xfId="0" applyFont="1" applyFill="1" applyBorder="1" applyAlignment="1">
      <alignment/>
    </xf>
    <xf numFmtId="0" fontId="9" fillId="8" borderId="46" xfId="0" applyFont="1" applyFill="1" applyBorder="1" applyAlignment="1">
      <alignment/>
    </xf>
    <xf numFmtId="0" fontId="0" fillId="8" borderId="47" xfId="0" applyFill="1" applyBorder="1" applyAlignment="1">
      <alignment/>
    </xf>
    <xf numFmtId="0" fontId="0" fillId="8" borderId="48" xfId="0" applyFill="1" applyBorder="1" applyAlignment="1">
      <alignment/>
    </xf>
    <xf numFmtId="0" fontId="18" fillId="10" borderId="0" xfId="0" applyFont="1" applyFill="1" applyAlignment="1">
      <alignment/>
    </xf>
    <xf numFmtId="0" fontId="21" fillId="10" borderId="46" xfId="0" applyFont="1" applyFill="1" applyBorder="1" applyAlignment="1">
      <alignment/>
    </xf>
    <xf numFmtId="0" fontId="9" fillId="10" borderId="46" xfId="0" applyFont="1" applyFill="1" applyBorder="1" applyAlignment="1">
      <alignment/>
    </xf>
    <xf numFmtId="0" fontId="0" fillId="10" borderId="47" xfId="0" applyFill="1" applyBorder="1" applyAlignment="1">
      <alignment/>
    </xf>
    <xf numFmtId="0" fontId="0" fillId="10" borderId="48" xfId="0" applyFill="1" applyBorder="1" applyAlignment="1">
      <alignment/>
    </xf>
    <xf numFmtId="1" fontId="3" fillId="0" borderId="49" xfId="49" applyNumberFormat="1" applyFont="1" applyFill="1" applyBorder="1" applyAlignment="1">
      <alignment horizontal="center" vertical="center"/>
      <protection/>
    </xf>
    <xf numFmtId="0" fontId="4" fillId="35" borderId="20" xfId="0" applyFont="1" applyFill="1" applyBorder="1" applyAlignment="1">
      <alignment horizontal="center" vertical="center"/>
    </xf>
    <xf numFmtId="1" fontId="4" fillId="35" borderId="20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left" vertical="center" wrapText="1"/>
    </xf>
    <xf numFmtId="165" fontId="6" fillId="35" borderId="20" xfId="0" applyNumberFormat="1" applyFont="1" applyFill="1" applyBorder="1" applyAlignment="1">
      <alignment horizontal="center" vertical="center" wrapText="1"/>
    </xf>
    <xf numFmtId="165" fontId="4" fillId="35" borderId="21" xfId="49" applyNumberFormat="1" applyFont="1" applyFill="1" applyBorder="1" applyAlignment="1">
      <alignment horizontal="center" vertical="center" wrapText="1"/>
      <protection/>
    </xf>
    <xf numFmtId="166" fontId="4" fillId="35" borderId="20" xfId="0" applyNumberFormat="1" applyFont="1" applyFill="1" applyBorder="1" applyAlignment="1">
      <alignment horizontal="center" vertical="center"/>
    </xf>
    <xf numFmtId="3" fontId="4" fillId="35" borderId="22" xfId="0" applyNumberFormat="1" applyFont="1" applyFill="1" applyBorder="1" applyAlignment="1">
      <alignment horizontal="center" vertical="center"/>
    </xf>
    <xf numFmtId="3" fontId="4" fillId="35" borderId="20" xfId="49" applyNumberFormat="1" applyFont="1" applyFill="1" applyBorder="1" applyAlignment="1">
      <alignment horizontal="center" vertical="center" wrapText="1"/>
      <protection/>
    </xf>
    <xf numFmtId="0" fontId="6" fillId="35" borderId="20" xfId="0" applyFont="1" applyFill="1" applyBorder="1" applyAlignment="1">
      <alignment horizontal="left" vertical="center" wrapText="1"/>
    </xf>
    <xf numFmtId="165" fontId="3" fillId="35" borderId="21" xfId="49" applyNumberFormat="1" applyFont="1" applyFill="1" applyBorder="1" applyAlignment="1">
      <alignment horizontal="center" vertical="center" wrapText="1"/>
      <protection/>
    </xf>
    <xf numFmtId="166" fontId="3" fillId="35" borderId="20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3" fontId="3" fillId="35" borderId="20" xfId="49" applyNumberFormat="1" applyFont="1" applyFill="1" applyBorder="1" applyAlignment="1">
      <alignment horizontal="center" vertical="center" wrapText="1"/>
      <protection/>
    </xf>
    <xf numFmtId="165" fontId="5" fillId="33" borderId="0" xfId="49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0" fontId="24" fillId="35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65" fontId="3" fillId="0" borderId="50" xfId="47" applyNumberFormat="1" applyFont="1" applyFill="1" applyBorder="1" applyAlignment="1">
      <alignment horizontal="center" vertical="center" wrapText="1"/>
      <protection/>
    </xf>
    <xf numFmtId="165" fontId="3" fillId="0" borderId="51" xfId="47" applyNumberFormat="1" applyFont="1" applyFill="1" applyBorder="1" applyAlignment="1">
      <alignment horizontal="center" vertical="center" wrapText="1"/>
      <protection/>
    </xf>
    <xf numFmtId="0" fontId="3" fillId="33" borderId="3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 vertical="top"/>
    </xf>
    <xf numFmtId="1" fontId="4" fillId="0" borderId="29" xfId="0" applyNumberFormat="1" applyFont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9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1" fontId="3" fillId="0" borderId="3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3" fillId="0" borderId="50" xfId="47" applyNumberFormat="1" applyFont="1" applyFill="1" applyBorder="1" applyAlignment="1">
      <alignment horizontal="center" vertical="center" wrapText="1"/>
      <protection/>
    </xf>
    <xf numFmtId="165" fontId="3" fillId="0" borderId="51" xfId="47" applyNumberFormat="1" applyFont="1" applyFill="1" applyBorder="1" applyAlignment="1">
      <alignment horizontal="center" vertical="center" wrapText="1"/>
      <protection/>
    </xf>
    <xf numFmtId="0" fontId="1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33" borderId="31" xfId="47" applyFont="1" applyFill="1" applyBorder="1" applyAlignment="1">
      <alignment horizontal="center" vertical="center"/>
      <protection/>
    </xf>
    <xf numFmtId="0" fontId="3" fillId="33" borderId="21" xfId="47" applyFont="1" applyFill="1" applyBorder="1" applyAlignment="1">
      <alignment horizontal="center" vertical="center"/>
      <protection/>
    </xf>
    <xf numFmtId="0" fontId="3" fillId="33" borderId="22" xfId="47" applyFont="1" applyFill="1" applyBorder="1" applyAlignment="1">
      <alignment horizontal="center" vertical="center"/>
      <protection/>
    </xf>
    <xf numFmtId="0" fontId="3" fillId="0" borderId="31" xfId="49" applyFont="1" applyFill="1" applyBorder="1" applyAlignment="1">
      <alignment horizontal="center" vertical="center"/>
      <protection/>
    </xf>
    <xf numFmtId="0" fontId="3" fillId="0" borderId="22" xfId="49" applyFont="1" applyFill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" fontId="3" fillId="0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33" borderId="31" xfId="49" applyFont="1" applyFill="1" applyBorder="1" applyAlignment="1">
      <alignment horizontal="center" vertical="center"/>
      <protection/>
    </xf>
    <xf numFmtId="0" fontId="3" fillId="33" borderId="21" xfId="49" applyFont="1" applyFill="1" applyBorder="1" applyAlignment="1">
      <alignment horizontal="center" vertical="center"/>
      <protection/>
    </xf>
    <xf numFmtId="0" fontId="3" fillId="33" borderId="22" xfId="49" applyFont="1" applyFill="1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top"/>
    </xf>
    <xf numFmtId="1" fontId="4" fillId="0" borderId="29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4" fillId="0" borderId="24" xfId="49" applyFont="1" applyFill="1" applyBorder="1" applyAlignment="1">
      <alignment horizontal="center" vertical="top"/>
      <protection/>
    </xf>
    <xf numFmtId="0" fontId="20" fillId="0" borderId="28" xfId="0" applyFont="1" applyBorder="1" applyAlignment="1">
      <alignment horizontal="center" vertical="top"/>
    </xf>
    <xf numFmtId="0" fontId="4" fillId="35" borderId="24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Investice bílá kniha II" xfId="48"/>
    <cellStyle name="normální_neinvestice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tabSelected="1" zoomScalePageLayoutView="0" workbookViewId="0" topLeftCell="A1">
      <selection activeCell="R21" sqref="R21"/>
    </sheetView>
  </sheetViews>
  <sheetFormatPr defaultColWidth="9.140625" defaultRowHeight="15"/>
  <cols>
    <col min="1" max="1" width="3.00390625" style="0" customWidth="1"/>
    <col min="7" max="7" width="11.140625" style="0" customWidth="1"/>
    <col min="8" max="8" width="9.57421875" style="0" customWidth="1"/>
    <col min="9" max="9" width="5.8515625" style="0" customWidth="1"/>
    <col min="11" max="11" width="7.421875" style="0" customWidth="1"/>
    <col min="13" max="13" width="2.140625" style="322" customWidth="1"/>
    <col min="17" max="17" width="9.8515625" style="0" customWidth="1"/>
    <col min="18" max="18" width="4.7109375" style="0" customWidth="1"/>
  </cols>
  <sheetData>
    <row r="1" spans="1:17" ht="15.75">
      <c r="A1" s="387"/>
      <c r="B1" s="387"/>
      <c r="C1" s="387"/>
      <c r="D1" s="387"/>
      <c r="E1" s="387"/>
      <c r="F1" s="387"/>
      <c r="G1" s="387"/>
      <c r="H1" s="388"/>
      <c r="I1" s="387"/>
      <c r="J1" s="387"/>
      <c r="K1" s="387"/>
      <c r="L1" s="387"/>
      <c r="M1" s="389"/>
      <c r="N1" s="387"/>
      <c r="O1" s="504" t="s">
        <v>1060</v>
      </c>
      <c r="P1" s="504"/>
      <c r="Q1" s="504"/>
    </row>
    <row r="2" spans="1:17" ht="15.75">
      <c r="A2" s="387"/>
      <c r="B2" s="387"/>
      <c r="C2" s="387"/>
      <c r="D2" s="387"/>
      <c r="E2" s="387"/>
      <c r="F2" s="387"/>
      <c r="G2" s="387"/>
      <c r="H2" s="388"/>
      <c r="I2" s="387"/>
      <c r="J2" s="387"/>
      <c r="K2" s="387"/>
      <c r="L2" s="387"/>
      <c r="M2" s="389"/>
      <c r="N2" s="387"/>
      <c r="O2" s="505" t="s">
        <v>1081</v>
      </c>
      <c r="P2" s="506"/>
      <c r="Q2" s="506"/>
    </row>
    <row r="3" spans="1:17" ht="15.75">
      <c r="A3" s="387"/>
      <c r="B3" s="387"/>
      <c r="C3" s="387"/>
      <c r="D3" s="387"/>
      <c r="E3" s="387"/>
      <c r="F3" s="387"/>
      <c r="G3" s="387"/>
      <c r="H3" s="388"/>
      <c r="I3" s="387"/>
      <c r="J3" s="387"/>
      <c r="K3" s="387"/>
      <c r="L3" s="387"/>
      <c r="M3" s="389"/>
      <c r="N3" s="387"/>
      <c r="O3" s="426"/>
      <c r="P3" s="426"/>
      <c r="Q3" s="426"/>
    </row>
    <row r="4" spans="1:17" ht="15.75">
      <c r="A4" s="387"/>
      <c r="B4" s="387"/>
      <c r="C4" s="387"/>
      <c r="D4" s="387"/>
      <c r="E4" s="387"/>
      <c r="F4" s="387"/>
      <c r="G4" s="387"/>
      <c r="H4" s="388"/>
      <c r="I4" s="387"/>
      <c r="J4" s="387"/>
      <c r="K4" s="387"/>
      <c r="L4" s="387"/>
      <c r="M4" s="389"/>
      <c r="N4" s="387"/>
      <c r="O4" s="426"/>
      <c r="P4" s="426"/>
      <c r="Q4" s="426"/>
    </row>
    <row r="5" spans="1:17" ht="15.75">
      <c r="A5" s="387"/>
      <c r="B5" s="387"/>
      <c r="C5" s="387"/>
      <c r="D5" s="387"/>
      <c r="E5" s="387"/>
      <c r="F5" s="387"/>
      <c r="G5" s="387"/>
      <c r="H5" s="388"/>
      <c r="I5" s="387"/>
      <c r="J5" s="387"/>
      <c r="K5" s="387"/>
      <c r="L5" s="387"/>
      <c r="M5" s="389"/>
      <c r="N5" s="387"/>
      <c r="O5" s="426"/>
      <c r="P5" s="426"/>
      <c r="Q5" s="426"/>
    </row>
    <row r="6" spans="1:17" ht="15.75">
      <c r="A6" s="387"/>
      <c r="B6" s="387"/>
      <c r="C6" s="387"/>
      <c r="D6" s="387"/>
      <c r="E6" s="387"/>
      <c r="F6" s="387"/>
      <c r="G6" s="387"/>
      <c r="H6" s="388"/>
      <c r="I6" s="387"/>
      <c r="J6" s="387"/>
      <c r="K6" s="387"/>
      <c r="L6" s="387"/>
      <c r="M6" s="389"/>
      <c r="N6" s="387"/>
      <c r="O6" s="426"/>
      <c r="P6" s="426"/>
      <c r="Q6" s="426"/>
    </row>
    <row r="7" spans="1:17" ht="15.75">
      <c r="A7" s="387"/>
      <c r="B7" s="387"/>
      <c r="C7" s="387"/>
      <c r="D7" s="387"/>
      <c r="E7" s="387"/>
      <c r="F7" s="387"/>
      <c r="G7" s="387"/>
      <c r="H7" s="388"/>
      <c r="I7" s="387"/>
      <c r="J7" s="387"/>
      <c r="K7" s="387"/>
      <c r="L7" s="387"/>
      <c r="M7" s="389"/>
      <c r="N7" s="387"/>
      <c r="O7" s="426"/>
      <c r="P7" s="426"/>
      <c r="Q7" s="426"/>
    </row>
    <row r="8" spans="1:17" ht="4.5" customHeight="1">
      <c r="A8" s="387"/>
      <c r="B8" s="387"/>
      <c r="C8" s="387"/>
      <c r="D8" s="387"/>
      <c r="E8" s="387"/>
      <c r="F8" s="387"/>
      <c r="G8" s="387"/>
      <c r="H8" s="388"/>
      <c r="I8" s="387"/>
      <c r="J8" s="387"/>
      <c r="K8" s="387"/>
      <c r="L8" s="387"/>
      <c r="M8" s="389"/>
      <c r="N8" s="387"/>
      <c r="O8" s="390"/>
      <c r="P8" s="390"/>
      <c r="Q8" s="390"/>
    </row>
    <row r="9" spans="1:17" ht="18">
      <c r="A9" s="507" t="s">
        <v>1061</v>
      </c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</row>
    <row r="10" spans="1:17" ht="18">
      <c r="A10" s="507" t="s">
        <v>1062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</row>
    <row r="11" spans="4:17" ht="17.25" customHeight="1">
      <c r="D11" s="387"/>
      <c r="E11" s="387"/>
      <c r="G11" s="391"/>
      <c r="Q11" s="387"/>
    </row>
    <row r="12" spans="4:17" ht="17.25" customHeight="1">
      <c r="D12" s="387"/>
      <c r="E12" s="387"/>
      <c r="G12" s="391"/>
      <c r="Q12" s="387"/>
    </row>
    <row r="13" ht="15">
      <c r="Q13" s="387"/>
    </row>
    <row r="14" spans="1:16" ht="15.75">
      <c r="A14" s="387"/>
      <c r="B14" s="392" t="s">
        <v>1063</v>
      </c>
      <c r="I14" s="387"/>
      <c r="L14" s="393"/>
      <c r="M14" s="393"/>
      <c r="N14" s="394"/>
      <c r="O14" s="394"/>
      <c r="P14" s="394"/>
    </row>
    <row r="15" spans="1:16" ht="15">
      <c r="A15" s="387"/>
      <c r="I15" s="387"/>
      <c r="K15" s="395"/>
      <c r="L15" s="394"/>
      <c r="M15" s="394"/>
      <c r="N15" s="394"/>
      <c r="O15" s="394"/>
      <c r="P15" s="394"/>
    </row>
    <row r="16" spans="1:16" ht="3" customHeight="1" thickBot="1">
      <c r="A16" s="387"/>
      <c r="D16" s="391"/>
      <c r="I16" s="396"/>
      <c r="J16" s="335"/>
      <c r="L16" s="397"/>
      <c r="M16" s="397"/>
      <c r="N16" s="398"/>
      <c r="O16" s="394"/>
      <c r="P16" s="394"/>
    </row>
    <row r="17" spans="1:16" ht="15.75" thickBot="1">
      <c r="A17" s="387"/>
      <c r="D17" s="475" t="s">
        <v>25</v>
      </c>
      <c r="E17" s="476"/>
      <c r="F17" s="477"/>
      <c r="G17" s="477"/>
      <c r="H17" s="478"/>
      <c r="I17" s="396"/>
      <c r="J17" s="399" t="s">
        <v>1064</v>
      </c>
      <c r="L17" s="400"/>
      <c r="M17" s="400"/>
      <c r="N17" s="398"/>
      <c r="O17" s="394"/>
      <c r="P17" s="394"/>
    </row>
    <row r="18" spans="1:16" ht="3" customHeight="1">
      <c r="A18" s="387"/>
      <c r="D18" s="422"/>
      <c r="E18" s="401"/>
      <c r="I18" s="396"/>
      <c r="J18" s="414"/>
      <c r="L18" s="400"/>
      <c r="M18" s="400"/>
      <c r="N18" s="398"/>
      <c r="O18" s="394"/>
      <c r="P18" s="394"/>
    </row>
    <row r="19" spans="1:16" ht="15">
      <c r="A19" s="387"/>
      <c r="D19" s="427"/>
      <c r="I19" s="396"/>
      <c r="J19" s="414"/>
      <c r="L19" s="397"/>
      <c r="M19" s="397"/>
      <c r="N19" s="398"/>
      <c r="O19" s="394"/>
      <c r="P19" s="394"/>
    </row>
    <row r="20" spans="1:16" ht="3" customHeight="1" thickBot="1">
      <c r="A20" s="387"/>
      <c r="D20" s="427"/>
      <c r="I20" s="396"/>
      <c r="J20" s="414"/>
      <c r="L20" s="397"/>
      <c r="M20" s="397"/>
      <c r="N20" s="398"/>
      <c r="O20" s="394"/>
      <c r="P20" s="394"/>
    </row>
    <row r="21" spans="1:16" ht="15.75" thickBot="1">
      <c r="A21" s="387"/>
      <c r="D21" s="480" t="s">
        <v>26</v>
      </c>
      <c r="E21" s="481"/>
      <c r="F21" s="482"/>
      <c r="G21" s="482"/>
      <c r="H21" s="483"/>
      <c r="I21" s="396"/>
      <c r="J21" s="399" t="s">
        <v>1075</v>
      </c>
      <c r="L21" s="397"/>
      <c r="M21" s="397"/>
      <c r="N21" s="398"/>
      <c r="O21" s="394"/>
      <c r="P21" s="394"/>
    </row>
    <row r="22" spans="1:10" ht="16.5" thickBot="1">
      <c r="A22" s="387"/>
      <c r="B22" s="402"/>
      <c r="C22" s="394"/>
      <c r="D22" s="403"/>
      <c r="E22" s="394"/>
      <c r="F22" s="394"/>
      <c r="G22" s="394"/>
      <c r="H22" s="394"/>
      <c r="I22" s="404"/>
      <c r="J22" s="415"/>
    </row>
    <row r="23" spans="1:17" ht="15.75" thickBot="1">
      <c r="A23" s="387"/>
      <c r="B23" s="394"/>
      <c r="C23" s="394"/>
      <c r="D23" s="485" t="s">
        <v>1065</v>
      </c>
      <c r="E23" s="486"/>
      <c r="F23" s="487"/>
      <c r="G23" s="487"/>
      <c r="H23" s="488"/>
      <c r="I23" s="394"/>
      <c r="J23" s="405" t="s">
        <v>1076</v>
      </c>
      <c r="Q23" s="387"/>
    </row>
    <row r="24" spans="1:17" ht="3" customHeight="1">
      <c r="A24" s="387"/>
      <c r="B24" s="394"/>
      <c r="C24" s="394"/>
      <c r="D24" s="404"/>
      <c r="E24" s="403"/>
      <c r="F24" s="403"/>
      <c r="G24" s="403"/>
      <c r="H24" s="403"/>
      <c r="I24" s="394"/>
      <c r="J24" s="405"/>
      <c r="Q24" s="387"/>
    </row>
    <row r="25" spans="1:17" ht="15.75">
      <c r="A25" s="387"/>
      <c r="B25" s="402"/>
      <c r="C25" s="394"/>
      <c r="D25" s="404"/>
      <c r="E25" s="508"/>
      <c r="F25" s="508"/>
      <c r="G25" s="508"/>
      <c r="H25" s="508"/>
      <c r="I25" s="394"/>
      <c r="J25" s="405"/>
      <c r="Q25" s="387"/>
    </row>
    <row r="26" spans="1:17" ht="3" customHeight="1">
      <c r="A26" s="387"/>
      <c r="B26" s="402"/>
      <c r="C26" s="394"/>
      <c r="D26" s="404"/>
      <c r="E26" s="403"/>
      <c r="F26" s="403"/>
      <c r="G26" s="403"/>
      <c r="H26" s="403"/>
      <c r="I26" s="394"/>
      <c r="J26" s="405"/>
      <c r="Q26" s="387"/>
    </row>
    <row r="27" spans="1:17" ht="15.75">
      <c r="A27" s="387"/>
      <c r="B27" s="402"/>
      <c r="C27" s="394"/>
      <c r="D27" s="404"/>
      <c r="E27" s="508"/>
      <c r="F27" s="508"/>
      <c r="G27" s="508"/>
      <c r="H27" s="508"/>
      <c r="I27" s="394"/>
      <c r="J27" s="405"/>
      <c r="Q27" s="387"/>
    </row>
    <row r="28" spans="1:17" ht="15">
      <c r="A28" s="387"/>
      <c r="B28" s="394"/>
      <c r="C28" s="394"/>
      <c r="D28" s="403"/>
      <c r="E28" s="394"/>
      <c r="F28" s="394"/>
      <c r="G28" s="394"/>
      <c r="H28" s="394"/>
      <c r="I28" s="394"/>
      <c r="J28" s="406"/>
      <c r="Q28" s="387"/>
    </row>
    <row r="29" spans="2:17" ht="15.75">
      <c r="B29" s="402"/>
      <c r="C29" s="394"/>
      <c r="D29" s="403"/>
      <c r="E29" s="394"/>
      <c r="F29" s="394"/>
      <c r="G29" s="394"/>
      <c r="H29" s="394"/>
      <c r="I29" s="394"/>
      <c r="J29" s="406"/>
      <c r="Q29" s="387"/>
    </row>
    <row r="30" spans="2:10" ht="15">
      <c r="B30" s="394"/>
      <c r="C30" s="394"/>
      <c r="D30" s="394"/>
      <c r="E30" s="407"/>
      <c r="F30" s="394"/>
      <c r="G30" s="394"/>
      <c r="H30" s="394"/>
      <c r="I30" s="394"/>
      <c r="J30" s="405"/>
    </row>
    <row r="31" spans="5:10" ht="15">
      <c r="E31" s="401"/>
      <c r="J31" s="408"/>
    </row>
    <row r="33" spans="2:8" ht="15">
      <c r="B33" s="409" t="s">
        <v>1066</v>
      </c>
      <c r="C33" s="410"/>
      <c r="D33" s="410"/>
      <c r="E33" s="411"/>
      <c r="F33" s="410"/>
      <c r="G33" s="410"/>
      <c r="H33" s="410"/>
    </row>
    <row r="34" ht="15">
      <c r="E34" s="391"/>
    </row>
    <row r="35" ht="12.75" customHeight="1"/>
    <row r="36" spans="2:3" ht="15.75">
      <c r="B36" s="412"/>
      <c r="C36" s="413"/>
    </row>
  </sheetData>
  <sheetProtection/>
  <mergeCells count="6">
    <mergeCell ref="O1:Q1"/>
    <mergeCell ref="O2:Q2"/>
    <mergeCell ref="A9:Q9"/>
    <mergeCell ref="A10:Q10"/>
    <mergeCell ref="E25:H25"/>
    <mergeCell ref="E27:H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showGridLines="0" zoomScalePageLayoutView="0" workbookViewId="0" topLeftCell="A61">
      <selection activeCell="M47" sqref="M47"/>
    </sheetView>
  </sheetViews>
  <sheetFormatPr defaultColWidth="9.140625" defaultRowHeight="15"/>
  <cols>
    <col min="1" max="1" width="4.00390625" style="0" customWidth="1"/>
    <col min="2" max="2" width="8.140625" style="0" customWidth="1"/>
    <col min="3" max="3" width="9.28125" style="0" customWidth="1"/>
    <col min="4" max="4" width="6.00390625" style="0" customWidth="1"/>
    <col min="5" max="5" width="28.7109375" style="0" customWidth="1"/>
    <col min="6" max="11" width="12.57421875" style="0" customWidth="1"/>
    <col min="12" max="12" width="9.421875" style="0" customWidth="1"/>
    <col min="13" max="14" width="12.57421875" style="0" customWidth="1"/>
  </cols>
  <sheetData>
    <row r="1" spans="1:5" ht="15">
      <c r="A1" s="474" t="s">
        <v>25</v>
      </c>
      <c r="B1" s="54"/>
      <c r="C1" s="54"/>
      <c r="D1" s="54"/>
      <c r="E1" s="54"/>
    </row>
    <row r="2" ht="5.25" customHeight="1" thickBot="1"/>
    <row r="3" spans="1:11" ht="24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510" t="s">
        <v>5</v>
      </c>
      <c r="G3" s="511"/>
      <c r="H3" s="25" t="s">
        <v>6</v>
      </c>
      <c r="I3" s="5" t="s">
        <v>7</v>
      </c>
      <c r="J3" s="6" t="s">
        <v>8</v>
      </c>
      <c r="K3" s="48" t="s">
        <v>9</v>
      </c>
    </row>
    <row r="4" spans="1:11" ht="15.75" thickBot="1">
      <c r="A4" s="8" t="s">
        <v>10</v>
      </c>
      <c r="B4" s="9"/>
      <c r="C4" s="13"/>
      <c r="D4" s="11"/>
      <c r="E4" s="10"/>
      <c r="F4" s="26" t="s">
        <v>11</v>
      </c>
      <c r="G4" s="27" t="s">
        <v>12</v>
      </c>
      <c r="H4" s="28" t="s">
        <v>13</v>
      </c>
      <c r="I4" s="12" t="s">
        <v>14</v>
      </c>
      <c r="J4" s="14" t="s">
        <v>15</v>
      </c>
      <c r="K4" s="49" t="s">
        <v>16</v>
      </c>
    </row>
    <row r="5" spans="1:11" ht="4.5" customHeight="1">
      <c r="A5" s="46"/>
      <c r="B5" s="53"/>
      <c r="C5" s="52"/>
      <c r="D5" s="53"/>
      <c r="E5" s="47"/>
      <c r="F5" s="51"/>
      <c r="G5" s="51"/>
      <c r="H5" s="51"/>
      <c r="I5" s="56"/>
      <c r="J5" s="52"/>
      <c r="K5" s="55"/>
    </row>
    <row r="6" spans="1:11" ht="15" customHeight="1">
      <c r="A6" s="76">
        <v>1</v>
      </c>
      <c r="B6" s="16"/>
      <c r="C6" s="38" t="s">
        <v>17</v>
      </c>
      <c r="D6" s="16" t="s">
        <v>18</v>
      </c>
      <c r="E6" s="58" t="s">
        <v>24</v>
      </c>
      <c r="F6" s="18">
        <v>8.39</v>
      </c>
      <c r="G6" s="18">
        <v>8.55</v>
      </c>
      <c r="H6" s="19">
        <f>G6-F6</f>
        <v>0.16000000000000014</v>
      </c>
      <c r="I6" s="36">
        <v>6.6</v>
      </c>
      <c r="J6" s="20">
        <v>263</v>
      </c>
      <c r="K6" s="21">
        <f>SUM(H6*I6*J6)</f>
        <v>277.72800000000024</v>
      </c>
    </row>
    <row r="7" spans="1:11" ht="15" customHeight="1">
      <c r="A7" s="92"/>
      <c r="B7" s="16"/>
      <c r="C7" s="38" t="s">
        <v>17</v>
      </c>
      <c r="D7" s="16" t="s">
        <v>18</v>
      </c>
      <c r="E7" s="60" t="s">
        <v>21</v>
      </c>
      <c r="F7" s="18">
        <v>12.68</v>
      </c>
      <c r="G7" s="18">
        <v>12.922</v>
      </c>
      <c r="H7" s="39">
        <f>G7-F7</f>
        <v>0.24200000000000088</v>
      </c>
      <c r="I7" s="40">
        <v>6</v>
      </c>
      <c r="J7" s="41">
        <v>898</v>
      </c>
      <c r="K7" s="21">
        <f>SUM(H7*I7*J7)</f>
        <v>1303.8960000000047</v>
      </c>
    </row>
    <row r="8" spans="1:11" ht="15" customHeight="1">
      <c r="A8" s="92"/>
      <c r="B8" s="16"/>
      <c r="C8" s="38" t="s">
        <v>17</v>
      </c>
      <c r="D8" s="16" t="s">
        <v>18</v>
      </c>
      <c r="E8" s="34" t="s">
        <v>22</v>
      </c>
      <c r="F8" s="18">
        <v>12.922</v>
      </c>
      <c r="G8" s="18">
        <v>14.365</v>
      </c>
      <c r="H8" s="39">
        <f>G8-F8</f>
        <v>1.4429999999999996</v>
      </c>
      <c r="I8" s="40">
        <v>6</v>
      </c>
      <c r="J8" s="41">
        <v>898</v>
      </c>
      <c r="K8" s="21">
        <f>SUM(H8*I8*J8)</f>
        <v>7774.883999999998</v>
      </c>
    </row>
    <row r="9" spans="1:11" ht="15" customHeight="1">
      <c r="A9" s="92"/>
      <c r="B9" s="16"/>
      <c r="C9" s="38" t="s">
        <v>17</v>
      </c>
      <c r="D9" s="16" t="s">
        <v>18</v>
      </c>
      <c r="E9" s="34" t="s">
        <v>20</v>
      </c>
      <c r="F9" s="18">
        <v>14.365</v>
      </c>
      <c r="G9" s="18">
        <v>14.911</v>
      </c>
      <c r="H9" s="39">
        <f>G9-F9</f>
        <v>0.5459999999999994</v>
      </c>
      <c r="I9" s="40">
        <v>6</v>
      </c>
      <c r="J9" s="41">
        <v>898</v>
      </c>
      <c r="K9" s="21">
        <f>SUM(H9*I9*J9)</f>
        <v>2941.847999999997</v>
      </c>
    </row>
    <row r="10" spans="1:11" ht="15" customHeight="1">
      <c r="A10" s="92"/>
      <c r="B10" s="16"/>
      <c r="C10" s="38" t="s">
        <v>17</v>
      </c>
      <c r="D10" s="16" t="s">
        <v>18</v>
      </c>
      <c r="E10" s="58" t="s">
        <v>23</v>
      </c>
      <c r="F10" s="18">
        <v>14.911</v>
      </c>
      <c r="G10" s="18">
        <v>15.234</v>
      </c>
      <c r="H10" s="39">
        <f>G10-F10</f>
        <v>0.3230000000000004</v>
      </c>
      <c r="I10" s="40">
        <v>6</v>
      </c>
      <c r="J10" s="41">
        <v>898</v>
      </c>
      <c r="K10" s="21">
        <f>SUM(H10*I10*J10)</f>
        <v>1740.3240000000021</v>
      </c>
    </row>
    <row r="11" spans="1:12" ht="15" customHeight="1">
      <c r="A11" s="77"/>
      <c r="B11" s="515" t="s">
        <v>19</v>
      </c>
      <c r="C11" s="516"/>
      <c r="D11" s="517"/>
      <c r="E11" s="57"/>
      <c r="F11" s="31"/>
      <c r="G11" s="31"/>
      <c r="H11" s="23">
        <f>SUM(H10:H10)</f>
        <v>0.3230000000000004</v>
      </c>
      <c r="I11" s="37"/>
      <c r="J11" s="32"/>
      <c r="K11" s="22">
        <f>SUM(K6:K10)</f>
        <v>14038.680000000002</v>
      </c>
      <c r="L11" s="95"/>
    </row>
    <row r="12" spans="1:11" ht="15" customHeight="1">
      <c r="A12" s="97">
        <v>2</v>
      </c>
      <c r="B12" s="98"/>
      <c r="C12" s="99" t="s">
        <v>28</v>
      </c>
      <c r="D12" s="100" t="s">
        <v>29</v>
      </c>
      <c r="E12" s="101" t="s">
        <v>30</v>
      </c>
      <c r="F12" s="102">
        <v>23.478</v>
      </c>
      <c r="G12" s="102">
        <v>33.225</v>
      </c>
      <c r="H12" s="102">
        <v>0.747</v>
      </c>
      <c r="I12" s="103">
        <v>5</v>
      </c>
      <c r="J12" s="104">
        <v>380</v>
      </c>
      <c r="K12" s="21">
        <f>SUM(H12*I12*J12*1.21)</f>
        <v>1717.3529999999998</v>
      </c>
    </row>
    <row r="13" spans="1:11" ht="15" customHeight="1">
      <c r="A13" s="105"/>
      <c r="B13" s="100"/>
      <c r="C13" s="99" t="s">
        <v>28</v>
      </c>
      <c r="D13" s="100" t="s">
        <v>29</v>
      </c>
      <c r="E13" s="106"/>
      <c r="F13" s="102">
        <v>33.225</v>
      </c>
      <c r="G13" s="102">
        <v>33.758</v>
      </c>
      <c r="H13" s="102">
        <v>0.533</v>
      </c>
      <c r="I13" s="103">
        <v>5</v>
      </c>
      <c r="J13" s="104">
        <v>380</v>
      </c>
      <c r="K13" s="21">
        <f>SUM(H13*I13*J13*1.21)</f>
        <v>1225.367</v>
      </c>
    </row>
    <row r="14" spans="1:11" ht="15" customHeight="1">
      <c r="A14" s="105"/>
      <c r="B14" s="100"/>
      <c r="C14" s="99" t="s">
        <v>28</v>
      </c>
      <c r="D14" s="100" t="s">
        <v>29</v>
      </c>
      <c r="E14" s="106"/>
      <c r="F14" s="102">
        <v>33.758</v>
      </c>
      <c r="G14" s="102">
        <v>35.501</v>
      </c>
      <c r="H14" s="102">
        <v>1.743</v>
      </c>
      <c r="I14" s="103">
        <v>5</v>
      </c>
      <c r="J14" s="104">
        <v>380</v>
      </c>
      <c r="K14" s="21">
        <f>SUM(H14*I14*J14*1.21)</f>
        <v>4007.1569999999997</v>
      </c>
    </row>
    <row r="15" spans="1:11" ht="15" customHeight="1">
      <c r="A15" s="105"/>
      <c r="B15" s="100"/>
      <c r="C15" s="99" t="s">
        <v>28</v>
      </c>
      <c r="D15" s="100" t="s">
        <v>29</v>
      </c>
      <c r="E15" s="107"/>
      <c r="F15" s="102">
        <v>35.501</v>
      </c>
      <c r="G15" s="102">
        <v>36.05</v>
      </c>
      <c r="H15" s="102">
        <v>0.549</v>
      </c>
      <c r="I15" s="103">
        <v>5.4</v>
      </c>
      <c r="J15" s="104">
        <v>380</v>
      </c>
      <c r="K15" s="21">
        <f>SUM(H15*I15*J15*1.21)</f>
        <v>1363.1230800000003</v>
      </c>
    </row>
    <row r="16" spans="1:12" ht="15" customHeight="1">
      <c r="A16" s="108"/>
      <c r="B16" s="515" t="s">
        <v>31</v>
      </c>
      <c r="C16" s="516"/>
      <c r="D16" s="517"/>
      <c r="E16" s="109"/>
      <c r="F16" s="102"/>
      <c r="G16" s="102"/>
      <c r="H16" s="110">
        <f>SUBTOTAL(9,H12:H15)</f>
        <v>3.572</v>
      </c>
      <c r="I16" s="103"/>
      <c r="J16" s="104"/>
      <c r="K16" s="22">
        <f>SUBTOTAL(9,K12:K15)</f>
        <v>8313.00008</v>
      </c>
      <c r="L16" s="95"/>
    </row>
    <row r="17" spans="1:11" ht="15" customHeight="1">
      <c r="A17" s="97">
        <v>3</v>
      </c>
      <c r="B17" s="100"/>
      <c r="C17" s="45" t="s">
        <v>17</v>
      </c>
      <c r="D17" s="100" t="s">
        <v>29</v>
      </c>
      <c r="E17" s="101" t="s">
        <v>32</v>
      </c>
      <c r="F17" s="102">
        <v>3.89</v>
      </c>
      <c r="G17" s="102">
        <v>4.094</v>
      </c>
      <c r="H17" s="102">
        <v>0.204</v>
      </c>
      <c r="I17" s="103">
        <v>6.4</v>
      </c>
      <c r="J17" s="104">
        <v>400</v>
      </c>
      <c r="K17" s="21">
        <f>SUM(H17*I17*J17*1.21)</f>
        <v>631.9104</v>
      </c>
    </row>
    <row r="18" spans="1:11" ht="15" customHeight="1">
      <c r="A18" s="105"/>
      <c r="B18" s="100"/>
      <c r="C18" s="111" t="s">
        <v>17</v>
      </c>
      <c r="D18" s="100" t="s">
        <v>29</v>
      </c>
      <c r="E18" s="112"/>
      <c r="F18" s="102">
        <v>4.094</v>
      </c>
      <c r="G18" s="102">
        <v>5.04</v>
      </c>
      <c r="H18" s="102">
        <v>0.946</v>
      </c>
      <c r="I18" s="103">
        <v>5.3</v>
      </c>
      <c r="J18" s="104">
        <v>380</v>
      </c>
      <c r="K18" s="21">
        <f>SUM(H18*I18*J18*1.21)</f>
        <v>2305.3452399999996</v>
      </c>
    </row>
    <row r="19" spans="1:11" ht="15" customHeight="1">
      <c r="A19" s="105"/>
      <c r="B19" s="100"/>
      <c r="C19" s="99" t="s">
        <v>17</v>
      </c>
      <c r="D19" s="100" t="s">
        <v>29</v>
      </c>
      <c r="E19" s="106"/>
      <c r="F19" s="102">
        <v>5.04</v>
      </c>
      <c r="G19" s="102">
        <v>6.078</v>
      </c>
      <c r="H19" s="102">
        <v>1.038</v>
      </c>
      <c r="I19" s="103">
        <v>5.3</v>
      </c>
      <c r="J19" s="104">
        <v>380</v>
      </c>
      <c r="K19" s="21">
        <f>SUM(H19*I19*J19*1.21)</f>
        <v>2529.54372</v>
      </c>
    </row>
    <row r="20" spans="1:12" ht="15" customHeight="1">
      <c r="A20" s="108"/>
      <c r="B20" s="515" t="s">
        <v>19</v>
      </c>
      <c r="C20" s="516"/>
      <c r="D20" s="517"/>
      <c r="E20" s="113"/>
      <c r="F20" s="114"/>
      <c r="G20" s="114"/>
      <c r="H20" s="110">
        <f>SUBTOTAL(9,H17:H19)</f>
        <v>2.1879999999999997</v>
      </c>
      <c r="I20" s="115"/>
      <c r="J20" s="116"/>
      <c r="K20" s="22">
        <f>SUBTOTAL(9,K17:K19)</f>
        <v>5466.799359999999</v>
      </c>
      <c r="L20" s="95"/>
    </row>
    <row r="21" spans="1:12" ht="15" customHeight="1">
      <c r="A21" s="76">
        <v>4</v>
      </c>
      <c r="B21" s="16"/>
      <c r="C21" s="38" t="s">
        <v>33</v>
      </c>
      <c r="D21" s="16" t="s">
        <v>18</v>
      </c>
      <c r="E21" s="60" t="s">
        <v>34</v>
      </c>
      <c r="F21" s="18">
        <v>31.07</v>
      </c>
      <c r="G21" s="18">
        <v>31.308</v>
      </c>
      <c r="H21" s="39">
        <f>G21-F21</f>
        <v>0.23799999999999955</v>
      </c>
      <c r="I21" s="40">
        <v>6</v>
      </c>
      <c r="J21" s="41">
        <v>300</v>
      </c>
      <c r="K21" s="21">
        <f>SUM(H21*I21*J21)</f>
        <v>428.3999999999992</v>
      </c>
      <c r="L21" s="69"/>
    </row>
    <row r="22" spans="1:11" ht="15" customHeight="1">
      <c r="A22" s="92"/>
      <c r="B22" s="16"/>
      <c r="C22" s="38" t="s">
        <v>33</v>
      </c>
      <c r="D22" s="16" t="s">
        <v>18</v>
      </c>
      <c r="E22" s="34" t="s">
        <v>35</v>
      </c>
      <c r="F22" s="18">
        <v>31.308</v>
      </c>
      <c r="G22" s="18">
        <v>31.788</v>
      </c>
      <c r="H22" s="39">
        <f>G22-F22</f>
        <v>0.4800000000000004</v>
      </c>
      <c r="I22" s="40">
        <v>6.4</v>
      </c>
      <c r="J22" s="41">
        <v>300</v>
      </c>
      <c r="K22" s="21">
        <f>SUM(H22*I22*J22)</f>
        <v>921.6000000000008</v>
      </c>
    </row>
    <row r="23" spans="1:12" ht="15" customHeight="1">
      <c r="A23" s="77"/>
      <c r="B23" s="515" t="s">
        <v>36</v>
      </c>
      <c r="C23" s="516"/>
      <c r="D23" s="517"/>
      <c r="E23" s="117"/>
      <c r="F23" s="31"/>
      <c r="G23" s="31"/>
      <c r="H23" s="42">
        <f>SUM(H21:H22)</f>
        <v>0.718</v>
      </c>
      <c r="I23" s="43"/>
      <c r="J23" s="44"/>
      <c r="K23" s="22">
        <f>SUM(K21:K22)</f>
        <v>1350</v>
      </c>
      <c r="L23" s="95"/>
    </row>
    <row r="24" spans="1:11" ht="15" customHeight="1">
      <c r="A24" s="76">
        <v>5</v>
      </c>
      <c r="B24" s="16"/>
      <c r="C24" s="38" t="s">
        <v>37</v>
      </c>
      <c r="D24" s="17" t="s">
        <v>38</v>
      </c>
      <c r="E24" s="71" t="s">
        <v>39</v>
      </c>
      <c r="F24" s="18">
        <v>78</v>
      </c>
      <c r="G24" s="18">
        <v>78.075</v>
      </c>
      <c r="H24" s="19">
        <f>G24-F24</f>
        <v>0.07500000000000284</v>
      </c>
      <c r="I24" s="72">
        <v>6.2</v>
      </c>
      <c r="J24" s="20">
        <v>450</v>
      </c>
      <c r="K24" s="21">
        <f>SUM(H24*I24*J24)</f>
        <v>209.25000000000793</v>
      </c>
    </row>
    <row r="25" spans="1:11" ht="15" customHeight="1">
      <c r="A25" s="92"/>
      <c r="B25" s="16"/>
      <c r="C25" s="38" t="s">
        <v>37</v>
      </c>
      <c r="D25" s="17" t="s">
        <v>38</v>
      </c>
      <c r="E25" s="71"/>
      <c r="F25" s="18">
        <v>78.075</v>
      </c>
      <c r="G25" s="18">
        <v>78.281</v>
      </c>
      <c r="H25" s="19">
        <f>G25-F25</f>
        <v>0.20600000000000307</v>
      </c>
      <c r="I25" s="72">
        <v>6.2</v>
      </c>
      <c r="J25" s="20">
        <v>450</v>
      </c>
      <c r="K25" s="21">
        <f>SUM(H25*I25*J25)</f>
        <v>574.7400000000085</v>
      </c>
    </row>
    <row r="26" spans="1:11" ht="15" customHeight="1">
      <c r="A26" s="92"/>
      <c r="B26" s="16"/>
      <c r="C26" s="38" t="s">
        <v>37</v>
      </c>
      <c r="D26" s="17" t="s">
        <v>38</v>
      </c>
      <c r="E26" s="73"/>
      <c r="F26" s="18">
        <v>78.281</v>
      </c>
      <c r="G26" s="18">
        <v>78.426</v>
      </c>
      <c r="H26" s="19">
        <f>G26-F26</f>
        <v>0.14499999999999602</v>
      </c>
      <c r="I26" s="72">
        <v>6.2</v>
      </c>
      <c r="J26" s="20">
        <v>450</v>
      </c>
      <c r="K26" s="21">
        <f>SUM(H26*I26*J26)</f>
        <v>404.5499999999889</v>
      </c>
    </row>
    <row r="27" spans="1:11" ht="15" customHeight="1">
      <c r="A27" s="92"/>
      <c r="B27" s="16"/>
      <c r="C27" s="38" t="s">
        <v>37</v>
      </c>
      <c r="D27" s="17" t="s">
        <v>38</v>
      </c>
      <c r="E27" s="74"/>
      <c r="F27" s="18">
        <v>79.482</v>
      </c>
      <c r="G27" s="18">
        <v>79.574</v>
      </c>
      <c r="H27" s="19">
        <f>G27-F27</f>
        <v>0.09199999999999875</v>
      </c>
      <c r="I27" s="72">
        <v>6.2</v>
      </c>
      <c r="J27" s="20">
        <v>450</v>
      </c>
      <c r="K27" s="21">
        <f>SUM(H27*I27*J27)</f>
        <v>256.67999999999654</v>
      </c>
    </row>
    <row r="28" spans="1:12" ht="15" customHeight="1">
      <c r="A28" s="77"/>
      <c r="B28" s="515" t="s">
        <v>40</v>
      </c>
      <c r="C28" s="516"/>
      <c r="D28" s="517"/>
      <c r="E28" s="73"/>
      <c r="F28" s="18"/>
      <c r="G28" s="18"/>
      <c r="H28" s="23">
        <f>SUM(H24:H27)</f>
        <v>0.5180000000000007</v>
      </c>
      <c r="I28" s="72"/>
      <c r="J28" s="20"/>
      <c r="K28" s="22">
        <f>SUBTOTAL(9,K24:K27)</f>
        <v>1445.220000000002</v>
      </c>
      <c r="L28" s="95"/>
    </row>
    <row r="29" spans="1:12" ht="15" customHeight="1">
      <c r="A29" s="76">
        <v>6</v>
      </c>
      <c r="B29" s="16"/>
      <c r="C29" s="38" t="s">
        <v>41</v>
      </c>
      <c r="D29" s="17" t="s">
        <v>38</v>
      </c>
      <c r="E29" s="127" t="s">
        <v>85</v>
      </c>
      <c r="F29" s="18">
        <v>55.053</v>
      </c>
      <c r="G29" s="18">
        <v>56.134</v>
      </c>
      <c r="H29" s="19">
        <f>G29-F29</f>
        <v>1.081000000000003</v>
      </c>
      <c r="I29" s="72">
        <v>4.2</v>
      </c>
      <c r="J29" s="20">
        <v>400</v>
      </c>
      <c r="K29" s="21">
        <f aca="true" t="shared" si="0" ref="K29:K43">SUM(H29*I29*J29)</f>
        <v>1816.0800000000052</v>
      </c>
      <c r="L29" s="95"/>
    </row>
    <row r="30" spans="1:12" ht="15" customHeight="1">
      <c r="A30" s="92"/>
      <c r="B30" s="16"/>
      <c r="C30" s="38" t="s">
        <v>41</v>
      </c>
      <c r="D30" s="17" t="s">
        <v>38</v>
      </c>
      <c r="E30" s="73"/>
      <c r="F30" s="18">
        <v>56.134</v>
      </c>
      <c r="G30" s="18">
        <v>57.176</v>
      </c>
      <c r="H30" s="19">
        <f aca="true" t="shared" si="1" ref="H30:H43">G30-F30</f>
        <v>1.0420000000000016</v>
      </c>
      <c r="I30" s="72">
        <v>4.5</v>
      </c>
      <c r="J30" s="20">
        <v>400</v>
      </c>
      <c r="K30" s="21">
        <f t="shared" si="0"/>
        <v>1875.6000000000029</v>
      </c>
      <c r="L30" s="95"/>
    </row>
    <row r="31" spans="1:12" ht="15" customHeight="1">
      <c r="A31" s="92"/>
      <c r="B31" s="16"/>
      <c r="C31" s="38" t="s">
        <v>41</v>
      </c>
      <c r="D31" s="17" t="s">
        <v>38</v>
      </c>
      <c r="E31" s="73"/>
      <c r="F31" s="18">
        <v>57.176</v>
      </c>
      <c r="G31" s="18">
        <v>58.3</v>
      </c>
      <c r="H31" s="19">
        <f t="shared" si="1"/>
        <v>1.1239999999999952</v>
      </c>
      <c r="I31" s="72">
        <v>5.7</v>
      </c>
      <c r="J31" s="20">
        <v>400</v>
      </c>
      <c r="K31" s="21">
        <f t="shared" si="0"/>
        <v>2562.7199999999893</v>
      </c>
      <c r="L31" s="95"/>
    </row>
    <row r="32" spans="1:12" ht="15" customHeight="1">
      <c r="A32" s="92"/>
      <c r="B32" s="16"/>
      <c r="C32" s="38" t="s">
        <v>41</v>
      </c>
      <c r="D32" s="17" t="s">
        <v>38</v>
      </c>
      <c r="E32" s="75"/>
      <c r="F32" s="18">
        <v>58.3</v>
      </c>
      <c r="G32" s="18">
        <v>58.742</v>
      </c>
      <c r="H32" s="19">
        <f t="shared" si="1"/>
        <v>0.44200000000000017</v>
      </c>
      <c r="I32" s="72">
        <v>5.7</v>
      </c>
      <c r="J32" s="20">
        <v>400</v>
      </c>
      <c r="K32" s="21">
        <f t="shared" si="0"/>
        <v>1007.7600000000004</v>
      </c>
      <c r="L32" s="95"/>
    </row>
    <row r="33" spans="1:12" ht="15" customHeight="1">
      <c r="A33" s="77"/>
      <c r="B33" s="16"/>
      <c r="C33" s="38" t="s">
        <v>41</v>
      </c>
      <c r="D33" s="17" t="s">
        <v>38</v>
      </c>
      <c r="E33" s="71"/>
      <c r="F33" s="18">
        <v>58.742</v>
      </c>
      <c r="G33" s="18">
        <v>59.073</v>
      </c>
      <c r="H33" s="19">
        <f t="shared" si="1"/>
        <v>0.33100000000000307</v>
      </c>
      <c r="I33" s="72">
        <v>5.7</v>
      </c>
      <c r="J33" s="20">
        <v>400</v>
      </c>
      <c r="K33" s="21">
        <f t="shared" si="0"/>
        <v>754.680000000007</v>
      </c>
      <c r="L33" s="95"/>
    </row>
    <row r="34" spans="1:12" ht="15" customHeight="1">
      <c r="A34" s="428"/>
      <c r="B34" s="128"/>
      <c r="C34" s="430"/>
      <c r="D34" s="133"/>
      <c r="E34" s="132"/>
      <c r="F34" s="131"/>
      <c r="G34" s="131"/>
      <c r="H34" s="431"/>
      <c r="I34" s="130"/>
      <c r="J34" s="129"/>
      <c r="K34" s="432"/>
      <c r="L34" s="95"/>
    </row>
    <row r="35" spans="1:12" s="50" customFormat="1" ht="15" customHeight="1">
      <c r="A35" s="509">
        <v>1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429"/>
    </row>
    <row r="36" spans="1:12" ht="15" customHeight="1" thickBot="1">
      <c r="A36" s="428"/>
      <c r="B36" s="428"/>
      <c r="C36" s="460"/>
      <c r="D36" s="468"/>
      <c r="E36" s="192"/>
      <c r="F36" s="162"/>
      <c r="G36" s="162"/>
      <c r="H36" s="503"/>
      <c r="I36" s="469"/>
      <c r="J36" s="470"/>
      <c r="K36" s="449"/>
      <c r="L36" s="95"/>
    </row>
    <row r="37" spans="1:11" ht="24">
      <c r="A37" s="1" t="s">
        <v>0</v>
      </c>
      <c r="B37" s="2" t="s">
        <v>1</v>
      </c>
      <c r="C37" s="3" t="s">
        <v>2</v>
      </c>
      <c r="D37" s="4" t="s">
        <v>3</v>
      </c>
      <c r="E37" s="3" t="s">
        <v>4</v>
      </c>
      <c r="F37" s="510" t="s">
        <v>5</v>
      </c>
      <c r="G37" s="511"/>
      <c r="H37" s="25" t="s">
        <v>6</v>
      </c>
      <c r="I37" s="5" t="s">
        <v>7</v>
      </c>
      <c r="J37" s="6" t="s">
        <v>8</v>
      </c>
      <c r="K37" s="48" t="s">
        <v>9</v>
      </c>
    </row>
    <row r="38" spans="1:11" ht="15.75" thickBot="1">
      <c r="A38" s="8" t="s">
        <v>10</v>
      </c>
      <c r="B38" s="9"/>
      <c r="C38" s="13"/>
      <c r="D38" s="11"/>
      <c r="E38" s="10"/>
      <c r="F38" s="26" t="s">
        <v>11</v>
      </c>
      <c r="G38" s="27" t="s">
        <v>12</v>
      </c>
      <c r="H38" s="28" t="s">
        <v>13</v>
      </c>
      <c r="I38" s="12" t="s">
        <v>14</v>
      </c>
      <c r="J38" s="14" t="s">
        <v>15</v>
      </c>
      <c r="K38" s="49" t="s">
        <v>16</v>
      </c>
    </row>
    <row r="39" spans="1:11" ht="4.5" customHeight="1">
      <c r="A39" s="46"/>
      <c r="B39" s="53"/>
      <c r="C39" s="52"/>
      <c r="D39" s="53"/>
      <c r="E39" s="47"/>
      <c r="F39" s="51"/>
      <c r="G39" s="51"/>
      <c r="H39" s="51"/>
      <c r="I39" s="56"/>
      <c r="J39" s="52"/>
      <c r="K39" s="55"/>
    </row>
    <row r="40" spans="1:12" ht="15" customHeight="1">
      <c r="A40" s="76"/>
      <c r="B40" s="16"/>
      <c r="C40" s="38" t="s">
        <v>41</v>
      </c>
      <c r="D40" s="17" t="s">
        <v>38</v>
      </c>
      <c r="E40" s="71"/>
      <c r="F40" s="18">
        <v>59.073</v>
      </c>
      <c r="G40" s="18">
        <v>59.381</v>
      </c>
      <c r="H40" s="19">
        <f t="shared" si="1"/>
        <v>0.30799999999999983</v>
      </c>
      <c r="I40" s="72">
        <v>5.8</v>
      </c>
      <c r="J40" s="20">
        <v>400</v>
      </c>
      <c r="K40" s="21">
        <f t="shared" si="0"/>
        <v>714.5599999999996</v>
      </c>
      <c r="L40" s="95"/>
    </row>
    <row r="41" spans="1:12" ht="15" customHeight="1">
      <c r="A41" s="92"/>
      <c r="B41" s="16"/>
      <c r="C41" s="38" t="s">
        <v>41</v>
      </c>
      <c r="D41" s="17" t="s">
        <v>38</v>
      </c>
      <c r="E41" s="71"/>
      <c r="F41" s="18">
        <v>63.219</v>
      </c>
      <c r="G41" s="18">
        <v>63.784</v>
      </c>
      <c r="H41" s="19">
        <f t="shared" si="1"/>
        <v>0.5649999999999977</v>
      </c>
      <c r="I41" s="72">
        <v>5</v>
      </c>
      <c r="J41" s="20">
        <v>400</v>
      </c>
      <c r="K41" s="21">
        <f t="shared" si="0"/>
        <v>1129.9999999999955</v>
      </c>
      <c r="L41" s="95"/>
    </row>
    <row r="42" spans="1:12" ht="15" customHeight="1">
      <c r="A42" s="92"/>
      <c r="B42" s="16"/>
      <c r="C42" s="38" t="s">
        <v>41</v>
      </c>
      <c r="D42" s="17" t="s">
        <v>38</v>
      </c>
      <c r="E42" s="71"/>
      <c r="F42" s="18">
        <v>64.744</v>
      </c>
      <c r="G42" s="18">
        <v>65.604</v>
      </c>
      <c r="H42" s="19">
        <f t="shared" si="1"/>
        <v>0.8599999999999994</v>
      </c>
      <c r="I42" s="72">
        <v>5</v>
      </c>
      <c r="J42" s="20">
        <v>400</v>
      </c>
      <c r="K42" s="21">
        <f t="shared" si="0"/>
        <v>1719.9999999999989</v>
      </c>
      <c r="L42" s="95"/>
    </row>
    <row r="43" spans="1:12" ht="15" customHeight="1">
      <c r="A43" s="92"/>
      <c r="B43" s="16"/>
      <c r="C43" s="38" t="s">
        <v>41</v>
      </c>
      <c r="D43" s="17" t="s">
        <v>38</v>
      </c>
      <c r="E43" s="73"/>
      <c r="F43" s="18">
        <v>65.604</v>
      </c>
      <c r="G43" s="18">
        <v>66.293</v>
      </c>
      <c r="H43" s="19">
        <f t="shared" si="1"/>
        <v>0.6890000000000072</v>
      </c>
      <c r="I43" s="72">
        <v>5.8</v>
      </c>
      <c r="J43" s="20">
        <v>400</v>
      </c>
      <c r="K43" s="21">
        <f t="shared" si="0"/>
        <v>1598.4800000000166</v>
      </c>
      <c r="L43" s="95"/>
    </row>
    <row r="44" spans="1:14" ht="15" customHeight="1">
      <c r="A44" s="77"/>
      <c r="B44" s="515" t="s">
        <v>42</v>
      </c>
      <c r="C44" s="516"/>
      <c r="D44" s="517"/>
      <c r="E44" s="73"/>
      <c r="F44" s="18"/>
      <c r="G44" s="18"/>
      <c r="H44" s="23">
        <f>SUM(H29:H43)</f>
        <v>6.442000000000007</v>
      </c>
      <c r="I44" s="72"/>
      <c r="J44" s="20"/>
      <c r="K44" s="22">
        <f>SUBTOTAL(9,K29:K43)</f>
        <v>13179.880000000016</v>
      </c>
      <c r="L44" s="325"/>
      <c r="M44" s="95"/>
      <c r="N44" s="95"/>
    </row>
    <row r="45" spans="1:12" ht="15">
      <c r="A45" s="76">
        <v>7</v>
      </c>
      <c r="B45" s="16"/>
      <c r="C45" s="38" t="s">
        <v>43</v>
      </c>
      <c r="D45" s="17" t="s">
        <v>44</v>
      </c>
      <c r="E45" s="34" t="s">
        <v>45</v>
      </c>
      <c r="F45" s="18">
        <v>0</v>
      </c>
      <c r="G45" s="18">
        <v>0.6</v>
      </c>
      <c r="H45" s="19">
        <f>G45-F45</f>
        <v>0.6</v>
      </c>
      <c r="I45" s="72">
        <v>6</v>
      </c>
      <c r="J45" s="20">
        <v>450</v>
      </c>
      <c r="K45" s="21">
        <f>SUM(H45*I45*J45)</f>
        <v>1619.9999999999998</v>
      </c>
      <c r="L45" s="326"/>
    </row>
    <row r="46" spans="1:12" ht="15">
      <c r="A46" s="77"/>
      <c r="B46" s="515" t="s">
        <v>46</v>
      </c>
      <c r="C46" s="516"/>
      <c r="D46" s="517"/>
      <c r="E46" s="118"/>
      <c r="F46" s="18"/>
      <c r="G46" s="18"/>
      <c r="H46" s="23">
        <f>SUM(H45:H45)</f>
        <v>0.6</v>
      </c>
      <c r="I46" s="72"/>
      <c r="J46" s="20"/>
      <c r="K46" s="22">
        <f>SUBTOTAL(9,K45:K45)</f>
        <v>1619.9999999999998</v>
      </c>
      <c r="L46" s="326"/>
    </row>
    <row r="47" spans="1:12" ht="15">
      <c r="A47" s="78">
        <v>8</v>
      </c>
      <c r="B47" s="79"/>
      <c r="C47" s="17" t="s">
        <v>17</v>
      </c>
      <c r="D47" s="17" t="s">
        <v>47</v>
      </c>
      <c r="E47" s="80" t="s">
        <v>48</v>
      </c>
      <c r="F47" s="81">
        <v>37.042</v>
      </c>
      <c r="G47" s="82">
        <v>39.007</v>
      </c>
      <c r="H47" s="83">
        <f>SUM(G47-F47)</f>
        <v>1.9649999999999963</v>
      </c>
      <c r="I47" s="72">
        <v>6</v>
      </c>
      <c r="J47" s="20">
        <v>500</v>
      </c>
      <c r="K47" s="21">
        <f>SUM(H47*I47*J47)</f>
        <v>5894.999999999989</v>
      </c>
      <c r="L47" s="326"/>
    </row>
    <row r="48" spans="1:12" ht="15">
      <c r="A48" s="84"/>
      <c r="B48" s="512" t="s">
        <v>19</v>
      </c>
      <c r="C48" s="513"/>
      <c r="D48" s="514"/>
      <c r="E48" s="80"/>
      <c r="F48" s="81"/>
      <c r="G48" s="82"/>
      <c r="H48" s="85">
        <v>1.965</v>
      </c>
      <c r="I48" s="72"/>
      <c r="J48" s="20"/>
      <c r="K48" s="22">
        <v>5895</v>
      </c>
      <c r="L48" s="326"/>
    </row>
    <row r="49" spans="1:12" ht="15">
      <c r="A49" s="76">
        <v>9</v>
      </c>
      <c r="B49" s="16" t="s">
        <v>53</v>
      </c>
      <c r="C49" s="38" t="s">
        <v>54</v>
      </c>
      <c r="D49" s="16" t="s">
        <v>18</v>
      </c>
      <c r="E49" s="34" t="s">
        <v>55</v>
      </c>
      <c r="F49" s="18">
        <v>27.69</v>
      </c>
      <c r="G49" s="18">
        <v>28.37</v>
      </c>
      <c r="H49" s="39">
        <f>G49-F49</f>
        <v>0.6799999999999997</v>
      </c>
      <c r="I49" s="40">
        <v>6</v>
      </c>
      <c r="J49" s="41">
        <v>898</v>
      </c>
      <c r="K49" s="21">
        <f>SUM(H49*I49*J49)</f>
        <v>3663.8399999999983</v>
      </c>
      <c r="L49" s="326"/>
    </row>
    <row r="50" spans="1:12" ht="15">
      <c r="A50" s="92"/>
      <c r="B50" s="16" t="s">
        <v>53</v>
      </c>
      <c r="C50" s="38" t="s">
        <v>54</v>
      </c>
      <c r="D50" s="16" t="s">
        <v>18</v>
      </c>
      <c r="E50" s="71" t="s">
        <v>56</v>
      </c>
      <c r="F50" s="18">
        <v>28.37</v>
      </c>
      <c r="G50" s="18">
        <v>28.973</v>
      </c>
      <c r="H50" s="39">
        <f>G50-F50</f>
        <v>0.602999999999998</v>
      </c>
      <c r="I50" s="40">
        <v>6</v>
      </c>
      <c r="J50" s="41">
        <v>898</v>
      </c>
      <c r="K50" s="21">
        <f>SUM(H50*I50*J50)</f>
        <v>3248.963999999989</v>
      </c>
      <c r="L50" s="326"/>
    </row>
    <row r="51" spans="1:14" ht="15">
      <c r="A51" s="92"/>
      <c r="B51" s="16" t="s">
        <v>53</v>
      </c>
      <c r="C51" s="38" t="s">
        <v>54</v>
      </c>
      <c r="D51" s="16" t="s">
        <v>18</v>
      </c>
      <c r="E51" s="71" t="s">
        <v>57</v>
      </c>
      <c r="F51" s="18">
        <v>28.973</v>
      </c>
      <c r="G51" s="18">
        <v>30.565</v>
      </c>
      <c r="H51" s="39">
        <f>G51-F51</f>
        <v>1.5920000000000023</v>
      </c>
      <c r="I51" s="40">
        <v>6</v>
      </c>
      <c r="J51" s="41">
        <v>898</v>
      </c>
      <c r="K51" s="21">
        <f>SUM(H51*I51*J51)</f>
        <v>8577.696000000013</v>
      </c>
      <c r="L51" s="326"/>
      <c r="N51" s="93"/>
    </row>
    <row r="52" spans="1:12" ht="15">
      <c r="A52" s="77"/>
      <c r="B52" s="512" t="s">
        <v>58</v>
      </c>
      <c r="C52" s="513"/>
      <c r="D52" s="514"/>
      <c r="E52" s="119"/>
      <c r="F52" s="31"/>
      <c r="G52" s="31"/>
      <c r="H52" s="23">
        <f>SUM(H49:H51)</f>
        <v>2.875</v>
      </c>
      <c r="I52" s="37"/>
      <c r="J52" s="32"/>
      <c r="K52" s="22">
        <f>SUM(K49:K51)</f>
        <v>15490.5</v>
      </c>
      <c r="L52" s="325"/>
    </row>
    <row r="53" spans="1:12" ht="15">
      <c r="A53" s="76">
        <v>10</v>
      </c>
      <c r="B53" s="16"/>
      <c r="C53" s="38" t="s">
        <v>59</v>
      </c>
      <c r="D53" s="17" t="s">
        <v>44</v>
      </c>
      <c r="E53" s="58" t="s">
        <v>60</v>
      </c>
      <c r="F53" s="18">
        <v>1.985</v>
      </c>
      <c r="G53" s="18">
        <v>9.244</v>
      </c>
      <c r="H53" s="19">
        <f>G53-F53</f>
        <v>7.2589999999999995</v>
      </c>
      <c r="I53" s="72">
        <v>5.8</v>
      </c>
      <c r="J53" s="20">
        <v>480</v>
      </c>
      <c r="K53" s="21">
        <f>SUM(H53*I53*J53)</f>
        <v>20209.055999999997</v>
      </c>
      <c r="L53" s="326"/>
    </row>
    <row r="54" spans="1:12" ht="15">
      <c r="A54" s="77"/>
      <c r="B54" s="512" t="s">
        <v>61</v>
      </c>
      <c r="C54" s="513"/>
      <c r="D54" s="514"/>
      <c r="E54" s="120"/>
      <c r="F54" s="18"/>
      <c r="G54" s="18"/>
      <c r="H54" s="23">
        <f>SUM(H53)</f>
        <v>7.2589999999999995</v>
      </c>
      <c r="I54" s="72"/>
      <c r="J54" s="20"/>
      <c r="K54" s="22">
        <f>SUM(K53)</f>
        <v>20209.055999999997</v>
      </c>
      <c r="L54" s="326"/>
    </row>
    <row r="55" spans="1:12" ht="15">
      <c r="A55" s="97">
        <v>11</v>
      </c>
      <c r="B55" s="100"/>
      <c r="C55" s="99" t="s">
        <v>62</v>
      </c>
      <c r="D55" s="100" t="s">
        <v>29</v>
      </c>
      <c r="E55" s="109" t="s">
        <v>63</v>
      </c>
      <c r="F55" s="102">
        <v>22.683</v>
      </c>
      <c r="G55" s="102">
        <v>24.198</v>
      </c>
      <c r="H55" s="102">
        <v>1.515</v>
      </c>
      <c r="I55" s="103">
        <v>5.7</v>
      </c>
      <c r="J55" s="104">
        <v>380</v>
      </c>
      <c r="K55" s="21">
        <f>SUM(H55*I55*J55*1.21)</f>
        <v>3970.6029000000003</v>
      </c>
      <c r="L55" s="326"/>
    </row>
    <row r="56" spans="1:12" ht="15">
      <c r="A56" s="105"/>
      <c r="B56" s="100"/>
      <c r="C56" s="99" t="s">
        <v>62</v>
      </c>
      <c r="D56" s="100" t="s">
        <v>29</v>
      </c>
      <c r="E56" s="121" t="s">
        <v>64</v>
      </c>
      <c r="F56" s="102">
        <v>29.733</v>
      </c>
      <c r="G56" s="102">
        <v>30.774</v>
      </c>
      <c r="H56" s="102">
        <v>1.041</v>
      </c>
      <c r="I56" s="103">
        <v>5.7</v>
      </c>
      <c r="J56" s="104">
        <v>380</v>
      </c>
      <c r="K56" s="21">
        <f>SUM(H56*I56*J56*1.21)</f>
        <v>2728.31526</v>
      </c>
      <c r="L56" s="326"/>
    </row>
    <row r="57" spans="1:12" ht="15">
      <c r="A57" s="108"/>
      <c r="B57" s="515" t="s">
        <v>65</v>
      </c>
      <c r="C57" s="516"/>
      <c r="D57" s="517"/>
      <c r="E57" s="121"/>
      <c r="F57" s="102"/>
      <c r="G57" s="122"/>
      <c r="H57" s="123">
        <f>SUBTOTAL(9,H55:H56)</f>
        <v>2.556</v>
      </c>
      <c r="I57" s="124"/>
      <c r="J57" s="125"/>
      <c r="K57" s="96">
        <f>SUBTOTAL(9,K55:K56)</f>
        <v>6698.91816</v>
      </c>
      <c r="L57" s="326"/>
    </row>
    <row r="58" spans="1:12" ht="15">
      <c r="A58" s="97">
        <v>12</v>
      </c>
      <c r="B58" s="100"/>
      <c r="C58" s="99" t="s">
        <v>66</v>
      </c>
      <c r="D58" s="100" t="s">
        <v>29</v>
      </c>
      <c r="E58" s="109" t="s">
        <v>67</v>
      </c>
      <c r="F58" s="102">
        <v>14.277</v>
      </c>
      <c r="G58" s="102">
        <v>15.568</v>
      </c>
      <c r="H58" s="102">
        <v>1.291</v>
      </c>
      <c r="I58" s="103">
        <v>5.9</v>
      </c>
      <c r="J58" s="104">
        <v>400</v>
      </c>
      <c r="K58" s="21">
        <f>SUM(H58*I58*J58*1.21)</f>
        <v>3686.5796</v>
      </c>
      <c r="L58" s="326"/>
    </row>
    <row r="59" spans="1:12" ht="15">
      <c r="A59" s="108"/>
      <c r="B59" s="515" t="s">
        <v>86</v>
      </c>
      <c r="C59" s="516"/>
      <c r="D59" s="517"/>
      <c r="E59" s="126"/>
      <c r="F59" s="102"/>
      <c r="G59" s="102"/>
      <c r="H59" s="110">
        <f>SUBTOTAL(9,H58:H58)</f>
        <v>1.291</v>
      </c>
      <c r="I59" s="103"/>
      <c r="J59" s="104"/>
      <c r="K59" s="22">
        <f>SUBTOTAL(9,K58:K58)</f>
        <v>3686.5796</v>
      </c>
      <c r="L59" s="326"/>
    </row>
    <row r="60" spans="1:12" ht="15">
      <c r="A60" s="518">
        <v>13</v>
      </c>
      <c r="B60" s="100"/>
      <c r="C60" s="99" t="s">
        <v>66</v>
      </c>
      <c r="D60" s="100" t="s">
        <v>29</v>
      </c>
      <c r="E60" s="101" t="s">
        <v>68</v>
      </c>
      <c r="F60" s="102">
        <v>17.482</v>
      </c>
      <c r="G60" s="102">
        <v>17.906</v>
      </c>
      <c r="H60" s="102">
        <v>0.424</v>
      </c>
      <c r="I60" s="103">
        <v>6.3</v>
      </c>
      <c r="J60" s="104">
        <v>400</v>
      </c>
      <c r="K60" s="21">
        <f>SUM(H60*I60*J60*1.21)</f>
        <v>1292.8608</v>
      </c>
      <c r="L60" s="326"/>
    </row>
    <row r="61" spans="1:12" ht="15">
      <c r="A61" s="519"/>
      <c r="B61" s="100"/>
      <c r="C61" s="99" t="s">
        <v>66</v>
      </c>
      <c r="D61" s="100" t="s">
        <v>29</v>
      </c>
      <c r="E61" s="106"/>
      <c r="F61" s="102">
        <v>17.906</v>
      </c>
      <c r="G61" s="102">
        <v>18.197</v>
      </c>
      <c r="H61" s="102">
        <v>0.271</v>
      </c>
      <c r="I61" s="103">
        <v>6.7</v>
      </c>
      <c r="J61" s="104">
        <v>400</v>
      </c>
      <c r="K61" s="21">
        <f>SUM(H61*I61*J61*1.21)</f>
        <v>878.7988</v>
      </c>
      <c r="L61" s="326"/>
    </row>
    <row r="62" spans="1:12" ht="15">
      <c r="A62" s="108"/>
      <c r="B62" s="515" t="s">
        <v>86</v>
      </c>
      <c r="C62" s="516"/>
      <c r="D62" s="517"/>
      <c r="E62" s="126"/>
      <c r="F62" s="102"/>
      <c r="G62" s="102"/>
      <c r="H62" s="110">
        <f>SUBTOTAL(9,H60:H61)</f>
        <v>0.6950000000000001</v>
      </c>
      <c r="I62" s="103"/>
      <c r="J62" s="104"/>
      <c r="K62" s="22">
        <f>SUBTOTAL(9,K60:K61)</f>
        <v>2171.6596</v>
      </c>
      <c r="L62" s="326"/>
    </row>
    <row r="63" spans="1:12" ht="15">
      <c r="A63" s="76">
        <v>14</v>
      </c>
      <c r="B63" s="16"/>
      <c r="C63" s="38" t="s">
        <v>69</v>
      </c>
      <c r="D63" s="17" t="s">
        <v>38</v>
      </c>
      <c r="E63" s="73" t="s">
        <v>70</v>
      </c>
      <c r="F63" s="18">
        <v>39.459</v>
      </c>
      <c r="G63" s="18">
        <v>40.614</v>
      </c>
      <c r="H63" s="19">
        <f>G63-F63</f>
        <v>1.154999999999994</v>
      </c>
      <c r="I63" s="72">
        <v>6.2</v>
      </c>
      <c r="J63" s="20">
        <v>400</v>
      </c>
      <c r="K63" s="21">
        <f>SUM(H63*I63*J63)</f>
        <v>2864.399999999985</v>
      </c>
      <c r="L63" s="326"/>
    </row>
    <row r="64" spans="1:12" ht="15">
      <c r="A64" s="77"/>
      <c r="B64" s="515" t="s">
        <v>71</v>
      </c>
      <c r="C64" s="516"/>
      <c r="D64" s="517"/>
      <c r="E64" s="73"/>
      <c r="F64" s="18"/>
      <c r="G64" s="18"/>
      <c r="H64" s="23">
        <v>1.155</v>
      </c>
      <c r="I64" s="72"/>
      <c r="J64" s="20"/>
      <c r="K64" s="94">
        <v>2864</v>
      </c>
      <c r="L64" s="326"/>
    </row>
    <row r="65" spans="1:12" ht="15">
      <c r="A65" s="76">
        <v>15</v>
      </c>
      <c r="B65" s="16"/>
      <c r="C65" s="38" t="s">
        <v>72</v>
      </c>
      <c r="D65" s="17" t="s">
        <v>44</v>
      </c>
      <c r="E65" s="58" t="s">
        <v>73</v>
      </c>
      <c r="F65" s="18">
        <v>9.95</v>
      </c>
      <c r="G65" s="18">
        <v>16.017</v>
      </c>
      <c r="H65" s="19">
        <f>G65-F65</f>
        <v>6.067</v>
      </c>
      <c r="I65" s="72">
        <v>6</v>
      </c>
      <c r="J65" s="20">
        <v>480</v>
      </c>
      <c r="K65" s="21">
        <f>SUM(H65*I65*J65)</f>
        <v>17472.96</v>
      </c>
      <c r="L65" s="326"/>
    </row>
    <row r="66" spans="1:12" ht="15">
      <c r="A66" s="77"/>
      <c r="B66" s="515" t="s">
        <v>74</v>
      </c>
      <c r="C66" s="516"/>
      <c r="D66" s="517"/>
      <c r="E66" s="120"/>
      <c r="F66" s="18"/>
      <c r="G66" s="18"/>
      <c r="H66" s="23">
        <f>SUM(H65)</f>
        <v>6.067</v>
      </c>
      <c r="I66" s="72"/>
      <c r="J66" s="20"/>
      <c r="K66" s="94">
        <f>SUM(K65)</f>
        <v>17472.96</v>
      </c>
      <c r="L66" s="326"/>
    </row>
    <row r="67" spans="1:12" ht="15">
      <c r="A67" s="520">
        <v>16</v>
      </c>
      <c r="B67" s="86"/>
      <c r="C67" s="86" t="s">
        <v>33</v>
      </c>
      <c r="D67" s="86" t="s">
        <v>47</v>
      </c>
      <c r="E67" s="80" t="s">
        <v>75</v>
      </c>
      <c r="F67" s="81">
        <v>18.398</v>
      </c>
      <c r="G67" s="82">
        <v>19.478</v>
      </c>
      <c r="H67" s="83">
        <f>SUM(G67-F67)</f>
        <v>1.0800000000000018</v>
      </c>
      <c r="I67" s="72">
        <v>6.1</v>
      </c>
      <c r="J67" s="20">
        <v>450</v>
      </c>
      <c r="K67" s="21">
        <f>SUM(H67*I67*J67)</f>
        <v>2964.600000000005</v>
      </c>
      <c r="L67" s="326"/>
    </row>
    <row r="68" spans="1:12" ht="15">
      <c r="A68" s="521"/>
      <c r="B68" s="16"/>
      <c r="C68" s="82" t="s">
        <v>33</v>
      </c>
      <c r="D68" s="17" t="s">
        <v>47</v>
      </c>
      <c r="E68" s="80" t="s">
        <v>76</v>
      </c>
      <c r="F68" s="81">
        <v>16.145</v>
      </c>
      <c r="G68" s="81">
        <v>16.954</v>
      </c>
      <c r="H68" s="83">
        <f>SUM(G68-F68)</f>
        <v>0.809000000000001</v>
      </c>
      <c r="I68" s="72">
        <v>6</v>
      </c>
      <c r="J68" s="20">
        <v>450</v>
      </c>
      <c r="K68" s="21">
        <f>SUM(H68*I68*J68)</f>
        <v>2184.300000000003</v>
      </c>
      <c r="L68" s="326"/>
    </row>
    <row r="69" spans="1:12" ht="15">
      <c r="A69" s="521"/>
      <c r="B69" s="16"/>
      <c r="C69" s="82" t="s">
        <v>33</v>
      </c>
      <c r="D69" s="17" t="s">
        <v>47</v>
      </c>
      <c r="E69" s="80" t="s">
        <v>75</v>
      </c>
      <c r="F69" s="81">
        <v>20.373</v>
      </c>
      <c r="G69" s="82">
        <v>21.305</v>
      </c>
      <c r="H69" s="83">
        <f>SUM(G69-F69)</f>
        <v>0.9319999999999986</v>
      </c>
      <c r="I69" s="72">
        <v>6.2</v>
      </c>
      <c r="J69" s="20">
        <v>450</v>
      </c>
      <c r="K69" s="21">
        <f>SUM(H69*I69*J69)</f>
        <v>2600.279999999996</v>
      </c>
      <c r="L69" s="326"/>
    </row>
    <row r="70" spans="1:12" ht="15">
      <c r="A70" s="522"/>
      <c r="B70" s="515" t="s">
        <v>36</v>
      </c>
      <c r="C70" s="516"/>
      <c r="D70" s="517"/>
      <c r="E70" s="87"/>
      <c r="F70" s="88"/>
      <c r="G70" s="89"/>
      <c r="H70" s="90">
        <f>SUM(H67:H69)</f>
        <v>2.8210000000000015</v>
      </c>
      <c r="I70" s="91"/>
      <c r="J70" s="32"/>
      <c r="K70" s="22">
        <f>SUM(K67:K69)</f>
        <v>7749.180000000004</v>
      </c>
      <c r="L70" s="326"/>
    </row>
    <row r="71" spans="1:12" ht="15">
      <c r="A71" s="310"/>
      <c r="B71" s="134"/>
      <c r="C71" s="134"/>
      <c r="D71" s="134"/>
      <c r="E71" s="433"/>
      <c r="F71" s="434"/>
      <c r="G71" s="435"/>
      <c r="H71" s="436"/>
      <c r="I71" s="437"/>
      <c r="J71" s="438"/>
      <c r="K71" s="66"/>
      <c r="L71" s="326"/>
    </row>
    <row r="72" spans="1:12" s="50" customFormat="1" ht="15" customHeight="1" thickBot="1">
      <c r="A72" s="509">
        <v>2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429"/>
    </row>
    <row r="73" spans="1:11" ht="24">
      <c r="A73" s="1" t="s">
        <v>0</v>
      </c>
      <c r="B73" s="2" t="s">
        <v>1</v>
      </c>
      <c r="C73" s="3" t="s">
        <v>2</v>
      </c>
      <c r="D73" s="4" t="s">
        <v>3</v>
      </c>
      <c r="E73" s="3" t="s">
        <v>4</v>
      </c>
      <c r="F73" s="510" t="s">
        <v>5</v>
      </c>
      <c r="G73" s="511"/>
      <c r="H73" s="25" t="s">
        <v>6</v>
      </c>
      <c r="I73" s="5" t="s">
        <v>7</v>
      </c>
      <c r="J73" s="6" t="s">
        <v>8</v>
      </c>
      <c r="K73" s="48" t="s">
        <v>9</v>
      </c>
    </row>
    <row r="74" spans="1:11" ht="15.75" thickBot="1">
      <c r="A74" s="8" t="s">
        <v>10</v>
      </c>
      <c r="B74" s="9"/>
      <c r="C74" s="13"/>
      <c r="D74" s="11"/>
      <c r="E74" s="10"/>
      <c r="F74" s="26" t="s">
        <v>11</v>
      </c>
      <c r="G74" s="27" t="s">
        <v>12</v>
      </c>
      <c r="H74" s="28" t="s">
        <v>13</v>
      </c>
      <c r="I74" s="12" t="s">
        <v>14</v>
      </c>
      <c r="J74" s="14" t="s">
        <v>15</v>
      </c>
      <c r="K74" s="49" t="s">
        <v>16</v>
      </c>
    </row>
    <row r="75" spans="1:11" ht="4.5" customHeight="1">
      <c r="A75" s="46"/>
      <c r="B75" s="53"/>
      <c r="C75" s="52"/>
      <c r="D75" s="53"/>
      <c r="E75" s="47"/>
      <c r="F75" s="51"/>
      <c r="G75" s="51"/>
      <c r="H75" s="51"/>
      <c r="I75" s="56"/>
      <c r="J75" s="52"/>
      <c r="K75" s="55"/>
    </row>
    <row r="76" spans="1:12" ht="15">
      <c r="A76" s="97">
        <v>17</v>
      </c>
      <c r="B76" s="100"/>
      <c r="C76" s="99" t="s">
        <v>80</v>
      </c>
      <c r="D76" s="100" t="s">
        <v>29</v>
      </c>
      <c r="E76" s="109" t="s">
        <v>81</v>
      </c>
      <c r="F76" s="102">
        <v>71.187</v>
      </c>
      <c r="G76" s="102">
        <v>71.441</v>
      </c>
      <c r="H76" s="102">
        <v>0.254</v>
      </c>
      <c r="I76" s="103">
        <v>6.5</v>
      </c>
      <c r="J76" s="104">
        <v>400</v>
      </c>
      <c r="K76" s="21">
        <f>SUM(H76*I76*J76*1.21)</f>
        <v>799.084</v>
      </c>
      <c r="L76" s="326"/>
    </row>
    <row r="77" spans="1:12" ht="15">
      <c r="A77" s="108"/>
      <c r="B77" s="515" t="s">
        <v>87</v>
      </c>
      <c r="C77" s="516"/>
      <c r="D77" s="517"/>
      <c r="E77" s="109"/>
      <c r="F77" s="102"/>
      <c r="G77" s="102"/>
      <c r="H77" s="110">
        <f>SUBTOTAL(9,H76:H76)</f>
        <v>0.254</v>
      </c>
      <c r="I77" s="103"/>
      <c r="J77" s="104"/>
      <c r="K77" s="22">
        <f>SUBTOTAL(9,K76:K76)</f>
        <v>799.084</v>
      </c>
      <c r="L77" s="326"/>
    </row>
    <row r="78" spans="1:12" ht="15">
      <c r="A78" s="518">
        <v>18</v>
      </c>
      <c r="B78" s="100"/>
      <c r="C78" s="99" t="s">
        <v>82</v>
      </c>
      <c r="D78" s="100" t="s">
        <v>29</v>
      </c>
      <c r="E78" s="101" t="s">
        <v>83</v>
      </c>
      <c r="F78" s="102">
        <v>13.687</v>
      </c>
      <c r="G78" s="102">
        <v>13.765</v>
      </c>
      <c r="H78" s="102">
        <v>0.078</v>
      </c>
      <c r="I78" s="103">
        <v>7.4</v>
      </c>
      <c r="J78" s="104">
        <v>400</v>
      </c>
      <c r="K78" s="21">
        <f>SUM(H78*I78*J78*1.21)</f>
        <v>279.3648</v>
      </c>
      <c r="L78" s="326"/>
    </row>
    <row r="79" spans="1:12" ht="15">
      <c r="A79" s="519"/>
      <c r="B79" s="100"/>
      <c r="C79" s="99" t="s">
        <v>82</v>
      </c>
      <c r="D79" s="100" t="s">
        <v>29</v>
      </c>
      <c r="E79" s="106"/>
      <c r="F79" s="102">
        <v>13.765</v>
      </c>
      <c r="G79" s="102">
        <v>13.929</v>
      </c>
      <c r="H79" s="102">
        <v>0.164</v>
      </c>
      <c r="I79" s="103">
        <v>7.7</v>
      </c>
      <c r="J79" s="104">
        <v>400</v>
      </c>
      <c r="K79" s="21">
        <f>SUM(H79*I79*J79*1.21)</f>
        <v>611.1952</v>
      </c>
      <c r="L79" s="326"/>
    </row>
    <row r="80" spans="1:14" ht="15">
      <c r="A80" s="108"/>
      <c r="B80" s="515" t="s">
        <v>84</v>
      </c>
      <c r="C80" s="516"/>
      <c r="D80" s="517"/>
      <c r="E80" s="38"/>
      <c r="F80" s="102"/>
      <c r="G80" s="102"/>
      <c r="H80" s="110">
        <f>SUBTOTAL(9,H78:H79)</f>
        <v>0.242</v>
      </c>
      <c r="I80" s="103"/>
      <c r="J80" s="104"/>
      <c r="K80" s="22">
        <f>SUBTOTAL(9,K78:K79)</f>
        <v>890.56</v>
      </c>
      <c r="L80" s="325"/>
      <c r="M80" s="95"/>
      <c r="N80" s="95"/>
    </row>
    <row r="82" spans="10:11" ht="15">
      <c r="J82" s="330"/>
      <c r="K82" s="327"/>
    </row>
    <row r="87" ht="15">
      <c r="K87" s="95"/>
    </row>
    <row r="108" spans="1:12" s="50" customFormat="1" ht="15" customHeight="1">
      <c r="A108" s="509">
        <v>3</v>
      </c>
      <c r="B108" s="509"/>
      <c r="C108" s="509"/>
      <c r="D108" s="509"/>
      <c r="E108" s="509"/>
      <c r="F108" s="509"/>
      <c r="G108" s="509"/>
      <c r="H108" s="509"/>
      <c r="I108" s="509"/>
      <c r="J108" s="509"/>
      <c r="K108" s="509"/>
      <c r="L108" s="429"/>
    </row>
  </sheetData>
  <sheetProtection/>
  <mergeCells count="27">
    <mergeCell ref="B80:D80"/>
    <mergeCell ref="B77:D77"/>
    <mergeCell ref="B59:D59"/>
    <mergeCell ref="B70:D70"/>
    <mergeCell ref="A60:A61"/>
    <mergeCell ref="B62:D62"/>
    <mergeCell ref="A67:A70"/>
    <mergeCell ref="F3:G3"/>
    <mergeCell ref="B16:D16"/>
    <mergeCell ref="B20:D20"/>
    <mergeCell ref="B48:D48"/>
    <mergeCell ref="B44:D44"/>
    <mergeCell ref="B11:D11"/>
    <mergeCell ref="B23:D23"/>
    <mergeCell ref="B28:D28"/>
    <mergeCell ref="B46:D46"/>
    <mergeCell ref="F37:G37"/>
    <mergeCell ref="A35:K35"/>
    <mergeCell ref="A72:K72"/>
    <mergeCell ref="F73:G73"/>
    <mergeCell ref="A108:K108"/>
    <mergeCell ref="B52:D52"/>
    <mergeCell ref="B54:D54"/>
    <mergeCell ref="B64:D64"/>
    <mergeCell ref="B66:D66"/>
    <mergeCell ref="B57:D57"/>
    <mergeCell ref="A78:A79"/>
  </mergeCells>
  <printOptions horizontalCentered="1"/>
  <pageMargins left="0.31496062992125984" right="0.31496062992125984" top="0.7874015748031497" bottom="0.3937007874015748" header="0.31496062992125984" footer="0.31496062992125984"/>
  <pageSetup fitToHeight="3" fitToWidth="3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1"/>
  <sheetViews>
    <sheetView showGridLines="0" zoomScalePageLayoutView="0" workbookViewId="0" topLeftCell="A1">
      <selection activeCell="N166" sqref="N166"/>
    </sheetView>
  </sheetViews>
  <sheetFormatPr defaultColWidth="9.140625" defaultRowHeight="15"/>
  <cols>
    <col min="1" max="1" width="5.00390625" style="0" customWidth="1"/>
    <col min="2" max="2" width="8.140625" style="0" customWidth="1"/>
    <col min="4" max="4" width="7.421875" style="0" customWidth="1"/>
    <col min="5" max="5" width="51.421875" style="0" customWidth="1"/>
    <col min="6" max="6" width="8.421875" style="0" customWidth="1"/>
    <col min="7" max="7" width="7.421875" style="0" customWidth="1"/>
    <col min="8" max="8" width="7.8515625" style="0" customWidth="1"/>
    <col min="9" max="9" width="7.421875" style="0" customWidth="1"/>
    <col min="11" max="11" width="10.140625" style="0" customWidth="1"/>
    <col min="12" max="12" width="11.00390625" style="0" customWidth="1"/>
  </cols>
  <sheetData>
    <row r="1" spans="1:5" ht="15">
      <c r="A1" s="479" t="s">
        <v>26</v>
      </c>
      <c r="B1" s="479"/>
      <c r="C1" s="479"/>
      <c r="D1" s="479"/>
      <c r="E1" s="479"/>
    </row>
    <row r="2" ht="4.5" customHeight="1" thickBot="1"/>
    <row r="3" spans="1:12" ht="36">
      <c r="A3" s="228" t="s">
        <v>0</v>
      </c>
      <c r="B3" s="229" t="s">
        <v>1</v>
      </c>
      <c r="C3" s="230" t="s">
        <v>2</v>
      </c>
      <c r="D3" s="231" t="s">
        <v>3</v>
      </c>
      <c r="E3" s="230" t="s">
        <v>4</v>
      </c>
      <c r="F3" s="526" t="s">
        <v>5</v>
      </c>
      <c r="G3" s="527"/>
      <c r="H3" s="232" t="s">
        <v>6</v>
      </c>
      <c r="I3" s="233" t="s">
        <v>7</v>
      </c>
      <c r="J3" s="234" t="s">
        <v>8</v>
      </c>
      <c r="K3" s="235" t="s">
        <v>9</v>
      </c>
      <c r="L3" s="236"/>
    </row>
    <row r="4" spans="1:12" ht="15" customHeight="1" thickBot="1">
      <c r="A4" s="237" t="s">
        <v>10</v>
      </c>
      <c r="B4" s="238"/>
      <c r="C4" s="239"/>
      <c r="D4" s="240"/>
      <c r="E4" s="241"/>
      <c r="F4" s="242" t="s">
        <v>11</v>
      </c>
      <c r="G4" s="243" t="s">
        <v>12</v>
      </c>
      <c r="H4" s="244" t="s">
        <v>13</v>
      </c>
      <c r="I4" s="245" t="s">
        <v>14</v>
      </c>
      <c r="J4" s="246" t="s">
        <v>15</v>
      </c>
      <c r="K4" s="247" t="s">
        <v>16</v>
      </c>
      <c r="L4" s="236"/>
    </row>
    <row r="5" spans="1:12" ht="4.5" customHeight="1">
      <c r="A5" s="248"/>
      <c r="B5" s="249"/>
      <c r="C5" s="250"/>
      <c r="D5" s="249"/>
      <c r="E5" s="251"/>
      <c r="F5" s="252"/>
      <c r="G5" s="252"/>
      <c r="H5" s="252"/>
      <c r="I5" s="253"/>
      <c r="J5" s="250"/>
      <c r="K5" s="254"/>
      <c r="L5" s="236"/>
    </row>
    <row r="6" spans="1:12" ht="15">
      <c r="A6" s="332">
        <v>1</v>
      </c>
      <c r="B6" s="70" t="s">
        <v>88</v>
      </c>
      <c r="C6" s="38" t="s">
        <v>89</v>
      </c>
      <c r="D6" s="16" t="s">
        <v>18</v>
      </c>
      <c r="E6" s="58" t="s">
        <v>90</v>
      </c>
      <c r="F6" s="18">
        <v>1.958</v>
      </c>
      <c r="G6" s="18">
        <v>2.68</v>
      </c>
      <c r="H6" s="39">
        <f>G6-F6</f>
        <v>0.7220000000000002</v>
      </c>
      <c r="I6" s="40">
        <v>5.7</v>
      </c>
      <c r="J6" s="41">
        <v>366</v>
      </c>
      <c r="K6" s="21">
        <f>SUM(H6*I6*J6)</f>
        <v>1506.2364000000005</v>
      </c>
      <c r="L6" s="255"/>
    </row>
    <row r="7" spans="1:12" ht="15">
      <c r="A7" s="165"/>
      <c r="B7" s="70" t="s">
        <v>88</v>
      </c>
      <c r="C7" s="38" t="s">
        <v>89</v>
      </c>
      <c r="D7" s="16" t="s">
        <v>18</v>
      </c>
      <c r="E7" s="73" t="s">
        <v>91</v>
      </c>
      <c r="F7" s="18">
        <v>2.68</v>
      </c>
      <c r="G7" s="18">
        <v>2.815</v>
      </c>
      <c r="H7" s="39">
        <f>G7-F7</f>
        <v>0.1349999999999998</v>
      </c>
      <c r="I7" s="40">
        <v>5.7</v>
      </c>
      <c r="J7" s="41">
        <v>898</v>
      </c>
      <c r="K7" s="21">
        <f>SUM(H7*I7*J7)</f>
        <v>691.010999999999</v>
      </c>
      <c r="L7" s="255"/>
    </row>
    <row r="8" spans="1:12" ht="15">
      <c r="A8" s="165"/>
      <c r="B8" s="70" t="s">
        <v>88</v>
      </c>
      <c r="C8" s="38" t="s">
        <v>89</v>
      </c>
      <c r="D8" s="16" t="s">
        <v>18</v>
      </c>
      <c r="E8" s="73" t="s">
        <v>91</v>
      </c>
      <c r="F8" s="18">
        <v>3.17</v>
      </c>
      <c r="G8" s="18">
        <v>3.495</v>
      </c>
      <c r="H8" s="39">
        <f>G8-F8</f>
        <v>0.3250000000000002</v>
      </c>
      <c r="I8" s="40">
        <v>5.7</v>
      </c>
      <c r="J8" s="41">
        <v>898</v>
      </c>
      <c r="K8" s="21">
        <f>SUM(H8*I8*J8)</f>
        <v>1663.545000000001</v>
      </c>
      <c r="L8" s="255"/>
    </row>
    <row r="9" spans="1:12" ht="15">
      <c r="A9" s="165"/>
      <c r="B9" s="70" t="s">
        <v>92</v>
      </c>
      <c r="C9" s="38" t="s">
        <v>89</v>
      </c>
      <c r="D9" s="16" t="s">
        <v>18</v>
      </c>
      <c r="E9" s="75" t="s">
        <v>93</v>
      </c>
      <c r="F9" s="18">
        <v>3.495</v>
      </c>
      <c r="G9" s="18">
        <v>4.585</v>
      </c>
      <c r="H9" s="39">
        <f>G9-F9</f>
        <v>1.0899999999999999</v>
      </c>
      <c r="I9" s="40">
        <v>6.3</v>
      </c>
      <c r="J9" s="41">
        <v>366</v>
      </c>
      <c r="K9" s="21">
        <f>SUM(H9*I9*J9)</f>
        <v>2513.3219999999997</v>
      </c>
      <c r="L9" s="255"/>
    </row>
    <row r="10" spans="1:12" ht="15">
      <c r="A10" s="165"/>
      <c r="B10" s="70"/>
      <c r="C10" s="38" t="s">
        <v>89</v>
      </c>
      <c r="D10" s="16" t="s">
        <v>18</v>
      </c>
      <c r="E10" s="73" t="s">
        <v>94</v>
      </c>
      <c r="F10" s="18">
        <v>5.818</v>
      </c>
      <c r="G10" s="18">
        <v>6.39</v>
      </c>
      <c r="H10" s="39">
        <f>G10-F10</f>
        <v>0.5720000000000001</v>
      </c>
      <c r="I10" s="40">
        <v>6.3</v>
      </c>
      <c r="J10" s="41">
        <v>898</v>
      </c>
      <c r="K10" s="21">
        <f>SUM(H10*I10*J10)</f>
        <v>3236.0328</v>
      </c>
      <c r="L10" s="255"/>
    </row>
    <row r="11" spans="1:12" ht="15">
      <c r="A11" s="165"/>
      <c r="B11" s="515" t="s">
        <v>95</v>
      </c>
      <c r="C11" s="516"/>
      <c r="D11" s="517"/>
      <c r="E11" s="59"/>
      <c r="F11" s="31"/>
      <c r="G11" s="31"/>
      <c r="H11" s="42">
        <f>SUM(H5:H10)</f>
        <v>2.8440000000000003</v>
      </c>
      <c r="I11" s="43"/>
      <c r="J11" s="44"/>
      <c r="K11" s="22">
        <f>SUM(K5:K10)</f>
        <v>9610.1472</v>
      </c>
      <c r="L11" s="236"/>
    </row>
    <row r="12" spans="1:12" ht="15">
      <c r="A12" s="332">
        <v>2</v>
      </c>
      <c r="B12" s="16"/>
      <c r="C12" s="38" t="s">
        <v>96</v>
      </c>
      <c r="D12" s="16" t="s">
        <v>18</v>
      </c>
      <c r="E12" s="34" t="s">
        <v>97</v>
      </c>
      <c r="F12" s="18">
        <v>5.864</v>
      </c>
      <c r="G12" s="18">
        <v>7.17</v>
      </c>
      <c r="H12" s="39">
        <f>G12-F12</f>
        <v>1.306</v>
      </c>
      <c r="I12" s="40">
        <v>6</v>
      </c>
      <c r="J12" s="41">
        <v>850</v>
      </c>
      <c r="K12" s="21">
        <f>SUM(H12*I12*J12)</f>
        <v>6660.6</v>
      </c>
      <c r="L12" s="255"/>
    </row>
    <row r="13" spans="1:12" ht="15">
      <c r="A13" s="333"/>
      <c r="B13" s="515" t="s">
        <v>98</v>
      </c>
      <c r="C13" s="516"/>
      <c r="D13" s="517"/>
      <c r="E13" s="59"/>
      <c r="F13" s="31"/>
      <c r="G13" s="31"/>
      <c r="H13" s="42">
        <f>SUM(H12:H12)</f>
        <v>1.306</v>
      </c>
      <c r="I13" s="43"/>
      <c r="J13" s="44"/>
      <c r="K13" s="22">
        <f>SUM(K12:K12)</f>
        <v>6660.6</v>
      </c>
      <c r="L13" s="236"/>
    </row>
    <row r="14" spans="1:12" ht="15">
      <c r="A14" s="332">
        <v>3</v>
      </c>
      <c r="B14" s="16" t="s">
        <v>92</v>
      </c>
      <c r="C14" s="38" t="s">
        <v>99</v>
      </c>
      <c r="D14" s="16" t="s">
        <v>18</v>
      </c>
      <c r="E14" s="34" t="s">
        <v>100</v>
      </c>
      <c r="F14" s="18">
        <v>0.478</v>
      </c>
      <c r="G14" s="18">
        <v>0.937</v>
      </c>
      <c r="H14" s="39">
        <f>G14-F14</f>
        <v>0.4590000000000001</v>
      </c>
      <c r="I14" s="40">
        <v>5.7</v>
      </c>
      <c r="J14" s="41">
        <v>307</v>
      </c>
      <c r="K14" s="21">
        <f>SUM(H14*I14*J14)</f>
        <v>803.2041</v>
      </c>
      <c r="L14" s="255"/>
    </row>
    <row r="15" spans="1:12" ht="15">
      <c r="A15" s="165"/>
      <c r="B15" s="16" t="s">
        <v>92</v>
      </c>
      <c r="C15" s="38" t="s">
        <v>99</v>
      </c>
      <c r="D15" s="16" t="s">
        <v>18</v>
      </c>
      <c r="E15" s="34" t="s">
        <v>101</v>
      </c>
      <c r="F15" s="18">
        <v>0.937</v>
      </c>
      <c r="G15" s="18">
        <v>1.871</v>
      </c>
      <c r="H15" s="39">
        <f>G15-F15</f>
        <v>0.9339999999999999</v>
      </c>
      <c r="I15" s="40">
        <v>5.7</v>
      </c>
      <c r="J15" s="41">
        <v>312</v>
      </c>
      <c r="K15" s="21">
        <f>SUM(H15*I15*J15)</f>
        <v>1661.0255999999997</v>
      </c>
      <c r="L15" s="255"/>
    </row>
    <row r="16" spans="1:12" ht="15">
      <c r="A16" s="165"/>
      <c r="B16" s="16" t="s">
        <v>92</v>
      </c>
      <c r="C16" s="38" t="s">
        <v>99</v>
      </c>
      <c r="D16" s="16" t="s">
        <v>18</v>
      </c>
      <c r="E16" s="73" t="s">
        <v>102</v>
      </c>
      <c r="F16" s="18">
        <v>3.026</v>
      </c>
      <c r="G16" s="18">
        <v>3.215</v>
      </c>
      <c r="H16" s="39">
        <f>G16-F16</f>
        <v>0.18900000000000006</v>
      </c>
      <c r="I16" s="40">
        <v>5.7</v>
      </c>
      <c r="J16" s="41">
        <v>312</v>
      </c>
      <c r="K16" s="21">
        <f>SUM(H16*I16*J16)</f>
        <v>336.1176000000001</v>
      </c>
      <c r="L16" s="255"/>
    </row>
    <row r="17" spans="1:12" ht="15">
      <c r="A17" s="165"/>
      <c r="B17" s="16" t="s">
        <v>92</v>
      </c>
      <c r="C17" s="38" t="s">
        <v>99</v>
      </c>
      <c r="D17" s="16" t="s">
        <v>18</v>
      </c>
      <c r="E17" s="75" t="s">
        <v>103</v>
      </c>
      <c r="F17" s="18">
        <v>3.215</v>
      </c>
      <c r="G17" s="18">
        <v>3.745</v>
      </c>
      <c r="H17" s="39">
        <f>G17-F17</f>
        <v>0.5300000000000002</v>
      </c>
      <c r="I17" s="40">
        <v>5.7</v>
      </c>
      <c r="J17" s="41">
        <v>898</v>
      </c>
      <c r="K17" s="21">
        <f>SUM(H17*I17*J17)</f>
        <v>2712.8580000000015</v>
      </c>
      <c r="L17" s="255"/>
    </row>
    <row r="18" spans="1:12" ht="15">
      <c r="A18" s="165"/>
      <c r="B18" s="16" t="s">
        <v>88</v>
      </c>
      <c r="C18" s="38" t="s">
        <v>99</v>
      </c>
      <c r="D18" s="16" t="s">
        <v>18</v>
      </c>
      <c r="E18" s="71" t="s">
        <v>104</v>
      </c>
      <c r="F18" s="18">
        <v>4.203</v>
      </c>
      <c r="G18" s="18">
        <v>5.941</v>
      </c>
      <c r="H18" s="39">
        <f>G18-F18</f>
        <v>1.7379999999999995</v>
      </c>
      <c r="I18" s="40">
        <v>5.6</v>
      </c>
      <c r="J18" s="41">
        <v>312</v>
      </c>
      <c r="K18" s="21">
        <f>SUM(H18*I18*J18)</f>
        <v>3036.633599999999</v>
      </c>
      <c r="L18" s="255"/>
    </row>
    <row r="19" spans="1:12" ht="15">
      <c r="A19" s="333"/>
      <c r="B19" s="515" t="s">
        <v>105</v>
      </c>
      <c r="C19" s="516"/>
      <c r="D19" s="517"/>
      <c r="E19" s="59"/>
      <c r="F19" s="31"/>
      <c r="G19" s="31"/>
      <c r="H19" s="42">
        <f>SUM(H14:H18)</f>
        <v>3.8499999999999996</v>
      </c>
      <c r="I19" s="43"/>
      <c r="J19" s="44"/>
      <c r="K19" s="22">
        <f>SUM(K14:K18)</f>
        <v>8549.8389</v>
      </c>
      <c r="L19" s="236"/>
    </row>
    <row r="20" spans="1:12" ht="15">
      <c r="A20" s="137">
        <v>4</v>
      </c>
      <c r="B20" s="100"/>
      <c r="C20" s="99" t="s">
        <v>106</v>
      </c>
      <c r="D20" s="100" t="s">
        <v>29</v>
      </c>
      <c r="E20" s="101" t="s">
        <v>107</v>
      </c>
      <c r="F20" s="102">
        <v>0</v>
      </c>
      <c r="G20" s="102">
        <v>0.599</v>
      </c>
      <c r="H20" s="102">
        <v>0.599</v>
      </c>
      <c r="I20" s="103">
        <v>4.2</v>
      </c>
      <c r="J20" s="104">
        <v>270</v>
      </c>
      <c r="K20" s="21">
        <f>SUM(H20*I20*J20*1.21)</f>
        <v>821.9118599999999</v>
      </c>
      <c r="L20" s="255"/>
    </row>
    <row r="21" spans="1:12" ht="15">
      <c r="A21" s="138"/>
      <c r="B21" s="100"/>
      <c r="C21" s="99" t="s">
        <v>106</v>
      </c>
      <c r="D21" s="100" t="s">
        <v>29</v>
      </c>
      <c r="E21" s="109"/>
      <c r="F21" s="102">
        <v>1.143</v>
      </c>
      <c r="G21" s="102">
        <v>1.616</v>
      </c>
      <c r="H21" s="102">
        <v>0.4730000000000001</v>
      </c>
      <c r="I21" s="103">
        <v>4.1</v>
      </c>
      <c r="J21" s="104">
        <v>270</v>
      </c>
      <c r="K21" s="21">
        <f>SUM(H21*I21*J21*1.21)</f>
        <v>633.5693100000001</v>
      </c>
      <c r="L21" s="255"/>
    </row>
    <row r="22" spans="1:12" ht="15">
      <c r="A22" s="295"/>
      <c r="B22" s="515" t="s">
        <v>108</v>
      </c>
      <c r="C22" s="516"/>
      <c r="D22" s="517"/>
      <c r="E22" s="203"/>
      <c r="F22" s="114"/>
      <c r="G22" s="114"/>
      <c r="H22" s="110">
        <f>SUBTOTAL(9,H20:H21)</f>
        <v>1.072</v>
      </c>
      <c r="I22" s="115"/>
      <c r="J22" s="116"/>
      <c r="K22" s="22">
        <f>SUBTOTAL(9,K20:K21)</f>
        <v>1455.48117</v>
      </c>
      <c r="L22" s="236"/>
    </row>
    <row r="23" spans="1:12" ht="15">
      <c r="A23" s="137">
        <v>5</v>
      </c>
      <c r="B23" s="100"/>
      <c r="C23" s="99" t="s">
        <v>109</v>
      </c>
      <c r="D23" s="100" t="s">
        <v>29</v>
      </c>
      <c r="E23" s="101" t="s">
        <v>110</v>
      </c>
      <c r="F23" s="102">
        <v>14.664</v>
      </c>
      <c r="G23" s="102">
        <v>15.302</v>
      </c>
      <c r="H23" s="102">
        <v>0.6379999999999999</v>
      </c>
      <c r="I23" s="103">
        <v>4.9</v>
      </c>
      <c r="J23" s="104">
        <v>550</v>
      </c>
      <c r="K23" s="21">
        <f>SUM(H23*I23*J23*1.21)</f>
        <v>2080.4860999999996</v>
      </c>
      <c r="L23" s="255"/>
    </row>
    <row r="24" spans="1:12" ht="15">
      <c r="A24" s="138"/>
      <c r="B24" s="100"/>
      <c r="C24" s="99" t="s">
        <v>109</v>
      </c>
      <c r="D24" s="100" t="s">
        <v>29</v>
      </c>
      <c r="E24" s="109"/>
      <c r="F24" s="102">
        <v>15.302</v>
      </c>
      <c r="G24" s="102">
        <v>15.67</v>
      </c>
      <c r="H24" s="102">
        <v>0.3680000000000003</v>
      </c>
      <c r="I24" s="103">
        <v>4.4</v>
      </c>
      <c r="J24" s="104">
        <v>550</v>
      </c>
      <c r="K24" s="21">
        <f>SUM(H24*I24*J24*1.21)</f>
        <v>1077.577600000001</v>
      </c>
      <c r="L24" s="255"/>
    </row>
    <row r="25" spans="1:12" ht="15">
      <c r="A25" s="295"/>
      <c r="B25" s="515" t="s">
        <v>111</v>
      </c>
      <c r="C25" s="516"/>
      <c r="D25" s="517"/>
      <c r="E25" s="113"/>
      <c r="F25" s="114"/>
      <c r="G25" s="114"/>
      <c r="H25" s="110">
        <f>SUBTOTAL(9,H23:H24)</f>
        <v>1.0060000000000002</v>
      </c>
      <c r="I25" s="115"/>
      <c r="J25" s="116"/>
      <c r="K25" s="22">
        <f>SUBTOTAL(9,K23:K24)</f>
        <v>3158.0637000000006</v>
      </c>
      <c r="L25" s="236"/>
    </row>
    <row r="26" spans="1:12" ht="15.75" customHeight="1">
      <c r="A26" s="570">
        <v>6</v>
      </c>
      <c r="B26" s="159" t="s">
        <v>88</v>
      </c>
      <c r="C26" s="159" t="s">
        <v>935</v>
      </c>
      <c r="D26" s="159" t="s">
        <v>112</v>
      </c>
      <c r="E26" s="293" t="s">
        <v>113</v>
      </c>
      <c r="F26" s="24">
        <v>1.434</v>
      </c>
      <c r="G26" s="18">
        <v>2.851</v>
      </c>
      <c r="H26" s="39">
        <f>G26-F26</f>
        <v>1.417</v>
      </c>
      <c r="I26" s="196">
        <v>4.493295695130557</v>
      </c>
      <c r="J26" s="41">
        <v>450</v>
      </c>
      <c r="K26" s="21">
        <f>SUM(H26*I26*J26)</f>
        <v>2865.15</v>
      </c>
      <c r="L26" s="255"/>
    </row>
    <row r="27" spans="1:12" ht="15">
      <c r="A27" s="571"/>
      <c r="B27" s="302"/>
      <c r="C27" s="159" t="s">
        <v>935</v>
      </c>
      <c r="D27" s="302" t="s">
        <v>112</v>
      </c>
      <c r="E27" s="256"/>
      <c r="F27" s="24">
        <v>2.851</v>
      </c>
      <c r="G27" s="18">
        <v>3.381</v>
      </c>
      <c r="H27" s="39">
        <f>G27-F27</f>
        <v>0.5299999999999998</v>
      </c>
      <c r="I27" s="196">
        <v>5.8</v>
      </c>
      <c r="J27" s="41">
        <v>750</v>
      </c>
      <c r="K27" s="21">
        <f>SUM(H27*I27*J27)</f>
        <v>2305.499999999999</v>
      </c>
      <c r="L27" s="255"/>
    </row>
    <row r="28" spans="1:12" ht="15">
      <c r="A28" s="571"/>
      <c r="B28" s="302"/>
      <c r="C28" s="159" t="s">
        <v>935</v>
      </c>
      <c r="D28" s="302" t="s">
        <v>112</v>
      </c>
      <c r="E28" s="256"/>
      <c r="F28" s="24">
        <v>8.276</v>
      </c>
      <c r="G28" s="18">
        <v>9.184</v>
      </c>
      <c r="H28" s="39">
        <f>G28-F28</f>
        <v>0.9079999999999995</v>
      </c>
      <c r="I28" s="196">
        <v>6</v>
      </c>
      <c r="J28" s="41">
        <v>330</v>
      </c>
      <c r="K28" s="21">
        <f>SUM(H28*I28*J28)</f>
        <v>1797.839999999999</v>
      </c>
      <c r="L28" s="255"/>
    </row>
    <row r="29" spans="1:12" ht="15">
      <c r="A29" s="571"/>
      <c r="B29" s="302"/>
      <c r="C29" s="159" t="s">
        <v>935</v>
      </c>
      <c r="D29" s="302" t="s">
        <v>112</v>
      </c>
      <c r="E29" s="256"/>
      <c r="F29" s="24">
        <v>9.184</v>
      </c>
      <c r="G29" s="18">
        <v>11.256</v>
      </c>
      <c r="H29" s="39">
        <f>G29-F29</f>
        <v>2.072000000000001</v>
      </c>
      <c r="I29" s="196">
        <v>6</v>
      </c>
      <c r="J29" s="41">
        <v>330</v>
      </c>
      <c r="K29" s="21">
        <f>SUM(H29*I29*J29)</f>
        <v>4102.560000000002</v>
      </c>
      <c r="L29" s="255"/>
    </row>
    <row r="30" spans="1:12" ht="15">
      <c r="A30" s="571"/>
      <c r="B30" s="303"/>
      <c r="C30" s="159" t="s">
        <v>935</v>
      </c>
      <c r="D30" s="303" t="s">
        <v>112</v>
      </c>
      <c r="E30" s="271"/>
      <c r="F30" s="24">
        <v>17.505</v>
      </c>
      <c r="G30" s="18">
        <v>17.975</v>
      </c>
      <c r="H30" s="39">
        <f>G30-F30</f>
        <v>0.4700000000000024</v>
      </c>
      <c r="I30" s="196">
        <v>8.7</v>
      </c>
      <c r="J30" s="41">
        <v>330</v>
      </c>
      <c r="K30" s="21">
        <f>SUM(H30*I30*J30)</f>
        <v>1349.370000000007</v>
      </c>
      <c r="L30" s="255"/>
    </row>
    <row r="31" spans="1:12" ht="15">
      <c r="A31" s="286"/>
      <c r="B31" s="515" t="s">
        <v>114</v>
      </c>
      <c r="C31" s="516"/>
      <c r="D31" s="517"/>
      <c r="E31" s="258"/>
      <c r="F31" s="139"/>
      <c r="G31" s="31"/>
      <c r="H31" s="42">
        <f>SUBTOTAL(9,H26:H30)</f>
        <v>5.397000000000003</v>
      </c>
      <c r="I31" s="197"/>
      <c r="J31" s="44"/>
      <c r="K31" s="22">
        <f>SUBTOTAL(9,K26:K30)</f>
        <v>12420.420000000007</v>
      </c>
      <c r="L31" s="236"/>
    </row>
    <row r="32" spans="1:12" ht="15">
      <c r="A32" s="332">
        <v>7</v>
      </c>
      <c r="B32" s="77"/>
      <c r="C32" s="140" t="s">
        <v>115</v>
      </c>
      <c r="D32" s="77" t="s">
        <v>116</v>
      </c>
      <c r="E32" s="141" t="s">
        <v>117</v>
      </c>
      <c r="F32" s="142">
        <v>0</v>
      </c>
      <c r="G32" s="142">
        <v>0.269</v>
      </c>
      <c r="H32" s="259">
        <f>G32-F32</f>
        <v>0.269</v>
      </c>
      <c r="I32" s="260">
        <v>5.6</v>
      </c>
      <c r="J32" s="261">
        <v>890</v>
      </c>
      <c r="K32" s="143">
        <f>SUM(H32*I32*J32)</f>
        <v>1340.696</v>
      </c>
      <c r="L32" s="236"/>
    </row>
    <row r="33" spans="1:12" ht="15">
      <c r="A33" s="165"/>
      <c r="B33" s="16"/>
      <c r="C33" s="140" t="s">
        <v>115</v>
      </c>
      <c r="D33" s="77" t="s">
        <v>116</v>
      </c>
      <c r="E33" s="262"/>
      <c r="F33" s="18">
        <v>0.269</v>
      </c>
      <c r="G33" s="18">
        <v>2.368</v>
      </c>
      <c r="H33" s="39">
        <f>G33-F33</f>
        <v>2.0989999999999998</v>
      </c>
      <c r="I33" s="196">
        <v>5.8</v>
      </c>
      <c r="J33" s="41">
        <v>385</v>
      </c>
      <c r="K33" s="21">
        <f>SUM(H33*I33*J33)</f>
        <v>4687.067</v>
      </c>
      <c r="L33" s="236"/>
    </row>
    <row r="34" spans="1:12" ht="15">
      <c r="A34" s="165"/>
      <c r="B34" s="16"/>
      <c r="C34" s="140" t="s">
        <v>115</v>
      </c>
      <c r="D34" s="77" t="s">
        <v>116</v>
      </c>
      <c r="E34" s="262"/>
      <c r="F34" s="18">
        <v>2.368</v>
      </c>
      <c r="G34" s="18">
        <v>2.599</v>
      </c>
      <c r="H34" s="39">
        <f>G34-F34</f>
        <v>0.23100000000000032</v>
      </c>
      <c r="I34" s="196">
        <v>5.6</v>
      </c>
      <c r="J34" s="41">
        <v>890</v>
      </c>
      <c r="K34" s="21">
        <f>SUM(H34*I34*J34)</f>
        <v>1151.3040000000015</v>
      </c>
      <c r="L34" s="236"/>
    </row>
    <row r="35" spans="1:13" ht="15">
      <c r="A35" s="294"/>
      <c r="B35" s="534" t="s">
        <v>896</v>
      </c>
      <c r="C35" s="535"/>
      <c r="D35" s="536"/>
      <c r="E35" s="156"/>
      <c r="F35" s="145"/>
      <c r="G35" s="145"/>
      <c r="H35" s="146">
        <f>SUBTOTAL(9,H27:H29)</f>
        <v>3.5100000000000002</v>
      </c>
      <c r="I35" s="147"/>
      <c r="J35" s="94"/>
      <c r="K35" s="94">
        <f>SUBTOTAL(9,K27:K29)</f>
        <v>8205.900000000001</v>
      </c>
      <c r="L35" s="328"/>
      <c r="M35" s="95"/>
    </row>
    <row r="36" spans="1:12" ht="15.75" thickBot="1">
      <c r="A36" s="509">
        <v>4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236"/>
    </row>
    <row r="37" spans="1:12" ht="36">
      <c r="A37" s="228" t="s">
        <v>0</v>
      </c>
      <c r="B37" s="229" t="s">
        <v>1</v>
      </c>
      <c r="C37" s="230" t="s">
        <v>2</v>
      </c>
      <c r="D37" s="231" t="s">
        <v>3</v>
      </c>
      <c r="E37" s="230" t="s">
        <v>4</v>
      </c>
      <c r="F37" s="526" t="s">
        <v>5</v>
      </c>
      <c r="G37" s="527"/>
      <c r="H37" s="232" t="s">
        <v>6</v>
      </c>
      <c r="I37" s="233" t="s">
        <v>7</v>
      </c>
      <c r="J37" s="234" t="s">
        <v>8</v>
      </c>
      <c r="K37" s="235" t="s">
        <v>9</v>
      </c>
      <c r="L37" s="236"/>
    </row>
    <row r="38" spans="1:12" ht="15" customHeight="1" thickBot="1">
      <c r="A38" s="237" t="s">
        <v>10</v>
      </c>
      <c r="B38" s="238"/>
      <c r="C38" s="239"/>
      <c r="D38" s="240"/>
      <c r="E38" s="241"/>
      <c r="F38" s="242" t="s">
        <v>11</v>
      </c>
      <c r="G38" s="243" t="s">
        <v>12</v>
      </c>
      <c r="H38" s="244" t="s">
        <v>13</v>
      </c>
      <c r="I38" s="245" t="s">
        <v>14</v>
      </c>
      <c r="J38" s="246" t="s">
        <v>15</v>
      </c>
      <c r="K38" s="247" t="s">
        <v>16</v>
      </c>
      <c r="L38" s="236"/>
    </row>
    <row r="39" spans="1:12" ht="4.5" customHeight="1">
      <c r="A39" s="248"/>
      <c r="B39" s="249"/>
      <c r="C39" s="250"/>
      <c r="D39" s="249"/>
      <c r="E39" s="251"/>
      <c r="F39" s="252"/>
      <c r="G39" s="252"/>
      <c r="H39" s="252"/>
      <c r="I39" s="253"/>
      <c r="J39" s="250"/>
      <c r="K39" s="254"/>
      <c r="L39" s="236"/>
    </row>
    <row r="40" spans="1:12" ht="15">
      <c r="A40" s="332">
        <v>8</v>
      </c>
      <c r="B40" s="16"/>
      <c r="C40" s="38" t="s">
        <v>118</v>
      </c>
      <c r="D40" s="16" t="s">
        <v>44</v>
      </c>
      <c r="E40" s="34" t="s">
        <v>119</v>
      </c>
      <c r="F40" s="18">
        <v>0</v>
      </c>
      <c r="G40" s="18">
        <v>2.32</v>
      </c>
      <c r="H40" s="39">
        <f>G40-F40</f>
        <v>2.32</v>
      </c>
      <c r="I40" s="196">
        <v>5</v>
      </c>
      <c r="J40" s="41">
        <v>450</v>
      </c>
      <c r="K40" s="21">
        <f>SUM(H40*I40*J40)</f>
        <v>5220</v>
      </c>
      <c r="L40" s="255"/>
    </row>
    <row r="41" spans="1:12" ht="15">
      <c r="A41" s="333"/>
      <c r="B41" s="534" t="s">
        <v>120</v>
      </c>
      <c r="C41" s="535"/>
      <c r="D41" s="536"/>
      <c r="E41" s="73"/>
      <c r="F41" s="18"/>
      <c r="G41" s="18"/>
      <c r="H41" s="42">
        <f>SUM(H40:H40)</f>
        <v>2.32</v>
      </c>
      <c r="I41" s="196"/>
      <c r="J41" s="41"/>
      <c r="K41" s="22">
        <f>SUBTOTAL(9,K40:K40)</f>
        <v>5220</v>
      </c>
      <c r="L41" s="236"/>
    </row>
    <row r="42" spans="1:12" ht="15">
      <c r="A42" s="332">
        <v>9</v>
      </c>
      <c r="B42" s="16"/>
      <c r="C42" s="38" t="s">
        <v>121</v>
      </c>
      <c r="D42" s="16" t="s">
        <v>44</v>
      </c>
      <c r="E42" s="58" t="s">
        <v>122</v>
      </c>
      <c r="F42" s="18">
        <v>0</v>
      </c>
      <c r="G42" s="18">
        <v>3.618</v>
      </c>
      <c r="H42" s="39">
        <f>G42-F42</f>
        <v>3.618</v>
      </c>
      <c r="I42" s="196">
        <v>4.9</v>
      </c>
      <c r="J42" s="41">
        <v>410</v>
      </c>
      <c r="K42" s="21">
        <f>SUM(H42*I42*J42)</f>
        <v>7268.562000000001</v>
      </c>
      <c r="L42" s="255"/>
    </row>
    <row r="43" spans="1:12" ht="15">
      <c r="A43" s="333"/>
      <c r="B43" s="534" t="s">
        <v>123</v>
      </c>
      <c r="C43" s="535"/>
      <c r="D43" s="536"/>
      <c r="E43" s="74"/>
      <c r="F43" s="18"/>
      <c r="G43" s="18"/>
      <c r="H43" s="42">
        <f>SUM(H42)</f>
        <v>3.618</v>
      </c>
      <c r="I43" s="196"/>
      <c r="J43" s="41"/>
      <c r="K43" s="22">
        <f>SUM(K42)</f>
        <v>7268.562000000001</v>
      </c>
      <c r="L43" s="236"/>
    </row>
    <row r="44" spans="1:12" ht="15">
      <c r="A44" s="332">
        <v>10</v>
      </c>
      <c r="B44" s="16"/>
      <c r="C44" s="38" t="s">
        <v>124</v>
      </c>
      <c r="D44" s="16" t="s">
        <v>44</v>
      </c>
      <c r="E44" s="58" t="s">
        <v>125</v>
      </c>
      <c r="F44" s="18">
        <v>0</v>
      </c>
      <c r="G44" s="18">
        <v>1.427</v>
      </c>
      <c r="H44" s="39">
        <f>G44-F44</f>
        <v>1.427</v>
      </c>
      <c r="I44" s="196">
        <v>4</v>
      </c>
      <c r="J44" s="41">
        <v>420</v>
      </c>
      <c r="K44" s="21">
        <f>SUM(H44*I44*J44)</f>
        <v>2397.36</v>
      </c>
      <c r="L44" s="255"/>
    </row>
    <row r="45" spans="1:12" ht="15">
      <c r="A45" s="333"/>
      <c r="B45" s="534" t="s">
        <v>126</v>
      </c>
      <c r="C45" s="535"/>
      <c r="D45" s="536"/>
      <c r="E45" s="74"/>
      <c r="F45" s="18"/>
      <c r="G45" s="18"/>
      <c r="H45" s="42">
        <f>SUM(H44)</f>
        <v>1.427</v>
      </c>
      <c r="I45" s="196"/>
      <c r="J45" s="41"/>
      <c r="K45" s="22">
        <f>SUM(K44)</f>
        <v>2397.36</v>
      </c>
      <c r="L45" s="236"/>
    </row>
    <row r="46" spans="1:12" ht="15">
      <c r="A46" s="520">
        <v>11</v>
      </c>
      <c r="B46" s="263"/>
      <c r="C46" s="263" t="s">
        <v>127</v>
      </c>
      <c r="D46" s="263" t="s">
        <v>47</v>
      </c>
      <c r="E46" s="80" t="s">
        <v>128</v>
      </c>
      <c r="F46" s="81">
        <v>0.995</v>
      </c>
      <c r="G46" s="81">
        <v>1.896</v>
      </c>
      <c r="H46" s="264">
        <f>SUM(G46-F46)</f>
        <v>0.9009999999999999</v>
      </c>
      <c r="I46" s="148">
        <v>6.2</v>
      </c>
      <c r="J46" s="149">
        <v>400</v>
      </c>
      <c r="K46" s="21">
        <f>SUM(H46*I46*J46)</f>
        <v>2234.48</v>
      </c>
      <c r="L46" s="255"/>
    </row>
    <row r="47" spans="1:12" ht="15">
      <c r="A47" s="522"/>
      <c r="B47" s="534" t="s">
        <v>897</v>
      </c>
      <c r="C47" s="535"/>
      <c r="D47" s="536"/>
      <c r="E47" s="87"/>
      <c r="F47" s="88"/>
      <c r="G47" s="88"/>
      <c r="H47" s="265">
        <f>SUM(H46)</f>
        <v>0.9009999999999999</v>
      </c>
      <c r="I47" s="150"/>
      <c r="J47" s="151"/>
      <c r="K47" s="22">
        <f>SUM(K46)</f>
        <v>2234.48</v>
      </c>
      <c r="L47" s="236"/>
    </row>
    <row r="48" spans="1:12" ht="16.5" customHeight="1">
      <c r="A48" s="332">
        <v>12</v>
      </c>
      <c r="B48" s="16"/>
      <c r="C48" s="38" t="s">
        <v>129</v>
      </c>
      <c r="D48" s="16" t="s">
        <v>38</v>
      </c>
      <c r="E48" s="58" t="s">
        <v>936</v>
      </c>
      <c r="F48" s="18">
        <v>0</v>
      </c>
      <c r="G48" s="18">
        <v>0.04</v>
      </c>
      <c r="H48" s="39">
        <f aca="true" t="shared" si="0" ref="H48:H53">G48-F48</f>
        <v>0.04</v>
      </c>
      <c r="I48" s="196">
        <v>6</v>
      </c>
      <c r="J48" s="41">
        <v>450</v>
      </c>
      <c r="K48" s="21">
        <f aca="true" t="shared" si="1" ref="K48:K53">SUM(H48*I48*J48)</f>
        <v>108</v>
      </c>
      <c r="L48" s="255"/>
    </row>
    <row r="49" spans="1:12" ht="15">
      <c r="A49" s="165"/>
      <c r="B49" s="16"/>
      <c r="C49" s="38" t="s">
        <v>129</v>
      </c>
      <c r="D49" s="16" t="s">
        <v>38</v>
      </c>
      <c r="E49" s="73"/>
      <c r="F49" s="18">
        <v>0</v>
      </c>
      <c r="G49" s="18">
        <v>0.029</v>
      </c>
      <c r="H49" s="39">
        <f t="shared" si="0"/>
        <v>0.029</v>
      </c>
      <c r="I49" s="196">
        <v>6</v>
      </c>
      <c r="J49" s="41">
        <v>450</v>
      </c>
      <c r="K49" s="21">
        <f t="shared" si="1"/>
        <v>78.30000000000001</v>
      </c>
      <c r="L49" s="255"/>
    </row>
    <row r="50" spans="1:12" ht="15">
      <c r="A50" s="165"/>
      <c r="B50" s="16"/>
      <c r="C50" s="38" t="s">
        <v>129</v>
      </c>
      <c r="D50" s="16" t="s">
        <v>38</v>
      </c>
      <c r="E50" s="75"/>
      <c r="F50" s="18">
        <v>0.04</v>
      </c>
      <c r="G50" s="18">
        <v>1.426</v>
      </c>
      <c r="H50" s="39">
        <f t="shared" si="0"/>
        <v>1.386</v>
      </c>
      <c r="I50" s="196">
        <v>6.3</v>
      </c>
      <c r="J50" s="41">
        <v>450</v>
      </c>
      <c r="K50" s="21">
        <f>SUM(H50*I50*J50)</f>
        <v>3929.31</v>
      </c>
      <c r="L50" s="255"/>
    </row>
    <row r="51" spans="1:12" ht="15">
      <c r="A51" s="165"/>
      <c r="B51" s="16"/>
      <c r="C51" s="38" t="s">
        <v>129</v>
      </c>
      <c r="D51" s="16" t="s">
        <v>38</v>
      </c>
      <c r="E51" s="71"/>
      <c r="F51" s="18">
        <v>2.069</v>
      </c>
      <c r="G51" s="18">
        <v>2.649</v>
      </c>
      <c r="H51" s="39">
        <f t="shared" si="0"/>
        <v>0.5800000000000001</v>
      </c>
      <c r="I51" s="196">
        <v>6.3</v>
      </c>
      <c r="J51" s="41">
        <v>450</v>
      </c>
      <c r="K51" s="21">
        <f>SUM(H51*I51*J51)</f>
        <v>1644.3000000000002</v>
      </c>
      <c r="L51" s="255"/>
    </row>
    <row r="52" spans="1:12" ht="15">
      <c r="A52" s="165"/>
      <c r="B52" s="16"/>
      <c r="C52" s="38" t="s">
        <v>129</v>
      </c>
      <c r="D52" s="16" t="s">
        <v>38</v>
      </c>
      <c r="E52" s="73"/>
      <c r="F52" s="18">
        <v>3.823</v>
      </c>
      <c r="G52" s="18">
        <v>4.81</v>
      </c>
      <c r="H52" s="39">
        <f t="shared" si="0"/>
        <v>0.9869999999999997</v>
      </c>
      <c r="I52" s="196">
        <v>6.5</v>
      </c>
      <c r="J52" s="41">
        <v>450</v>
      </c>
      <c r="K52" s="21">
        <f>SUM(H52*I52*J52)</f>
        <v>2886.974999999999</v>
      </c>
      <c r="L52" s="255"/>
    </row>
    <row r="53" spans="1:12" ht="15">
      <c r="A53" s="165"/>
      <c r="B53" s="16"/>
      <c r="C53" s="38" t="s">
        <v>129</v>
      </c>
      <c r="D53" s="16" t="s">
        <v>38</v>
      </c>
      <c r="E53" s="74"/>
      <c r="F53" s="18">
        <v>4.81</v>
      </c>
      <c r="G53" s="18">
        <v>5.982</v>
      </c>
      <c r="H53" s="39">
        <f t="shared" si="0"/>
        <v>1.1720000000000006</v>
      </c>
      <c r="I53" s="196">
        <v>6</v>
      </c>
      <c r="J53" s="41">
        <v>450</v>
      </c>
      <c r="K53" s="21">
        <f t="shared" si="1"/>
        <v>3164.4000000000015</v>
      </c>
      <c r="L53" s="255"/>
    </row>
    <row r="54" spans="1:12" ht="15">
      <c r="A54" s="333"/>
      <c r="B54" s="534" t="s">
        <v>130</v>
      </c>
      <c r="C54" s="535"/>
      <c r="D54" s="536"/>
      <c r="E54" s="73"/>
      <c r="F54" s="18"/>
      <c r="G54" s="18"/>
      <c r="H54" s="42">
        <f>SUM(H48:H53)</f>
        <v>4.194000000000001</v>
      </c>
      <c r="I54" s="196"/>
      <c r="J54" s="41"/>
      <c r="K54" s="22">
        <f>SUBTOTAL(9,K48:K53)</f>
        <v>11811.285</v>
      </c>
      <c r="L54" s="236"/>
    </row>
    <row r="55" spans="1:12" ht="15">
      <c r="A55" s="332">
        <v>13</v>
      </c>
      <c r="B55" s="16"/>
      <c r="C55" s="38" t="s">
        <v>131</v>
      </c>
      <c r="D55" s="16" t="s">
        <v>38</v>
      </c>
      <c r="E55" s="34" t="s">
        <v>132</v>
      </c>
      <c r="F55" s="18">
        <v>0</v>
      </c>
      <c r="G55" s="18">
        <v>3</v>
      </c>
      <c r="H55" s="39">
        <f>G55-F55</f>
        <v>3</v>
      </c>
      <c r="I55" s="196">
        <v>5.2</v>
      </c>
      <c r="J55" s="41">
        <v>400</v>
      </c>
      <c r="K55" s="21">
        <f>SUM(H55*I55*J55)</f>
        <v>6240.000000000001</v>
      </c>
      <c r="L55" s="255"/>
    </row>
    <row r="56" spans="1:12" ht="15">
      <c r="A56" s="165"/>
      <c r="B56" s="16"/>
      <c r="C56" s="38" t="s">
        <v>131</v>
      </c>
      <c r="D56" s="16" t="s">
        <v>38</v>
      </c>
      <c r="E56" s="75"/>
      <c r="F56" s="18">
        <v>4.288</v>
      </c>
      <c r="G56" s="18">
        <v>4.9</v>
      </c>
      <c r="H56" s="39">
        <f>G56-F56</f>
        <v>0.6120000000000001</v>
      </c>
      <c r="I56" s="196">
        <v>5.2</v>
      </c>
      <c r="J56" s="41">
        <v>400</v>
      </c>
      <c r="K56" s="21">
        <f>SUM(H56*I56*J56)</f>
        <v>1272.9600000000003</v>
      </c>
      <c r="L56" s="255"/>
    </row>
    <row r="57" spans="1:12" ht="15">
      <c r="A57" s="165"/>
      <c r="B57" s="16"/>
      <c r="C57" s="38" t="s">
        <v>131</v>
      </c>
      <c r="D57" s="16" t="s">
        <v>38</v>
      </c>
      <c r="E57" s="71"/>
      <c r="F57" s="18">
        <v>6.035</v>
      </c>
      <c r="G57" s="18">
        <v>6.464</v>
      </c>
      <c r="H57" s="39">
        <f>G57-F57</f>
        <v>0.42900000000000027</v>
      </c>
      <c r="I57" s="196">
        <v>5.2</v>
      </c>
      <c r="J57" s="41">
        <v>400</v>
      </c>
      <c r="K57" s="21">
        <f>SUM(H57*I57*J57)</f>
        <v>892.3200000000006</v>
      </c>
      <c r="L57" s="255"/>
    </row>
    <row r="58" spans="1:12" ht="15">
      <c r="A58" s="165"/>
      <c r="B58" s="16"/>
      <c r="C58" s="38" t="s">
        <v>131</v>
      </c>
      <c r="D58" s="16" t="s">
        <v>38</v>
      </c>
      <c r="E58" s="73"/>
      <c r="F58" s="18">
        <v>6.464</v>
      </c>
      <c r="G58" s="18">
        <v>7.154</v>
      </c>
      <c r="H58" s="39">
        <f>G58-F58</f>
        <v>0.6899999999999995</v>
      </c>
      <c r="I58" s="196">
        <v>5.2</v>
      </c>
      <c r="J58" s="41">
        <v>400</v>
      </c>
      <c r="K58" s="21">
        <f>SUM(H58*I58*J58)</f>
        <v>1435.199999999999</v>
      </c>
      <c r="L58" s="255"/>
    </row>
    <row r="59" spans="1:12" ht="15">
      <c r="A59" s="165"/>
      <c r="B59" s="534" t="s">
        <v>133</v>
      </c>
      <c r="C59" s="535"/>
      <c r="D59" s="536"/>
      <c r="E59" s="73"/>
      <c r="F59" s="18"/>
      <c r="G59" s="18"/>
      <c r="H59" s="42">
        <f>SUM(H55:H58)</f>
        <v>4.731</v>
      </c>
      <c r="I59" s="196"/>
      <c r="J59" s="41"/>
      <c r="K59" s="22">
        <f>SUBTOTAL(9,K55:K58)</f>
        <v>9840.480000000001</v>
      </c>
      <c r="L59" s="236"/>
    </row>
    <row r="60" spans="1:12" ht="15">
      <c r="A60" s="332">
        <v>14</v>
      </c>
      <c r="B60" s="16"/>
      <c r="C60" s="38" t="s">
        <v>134</v>
      </c>
      <c r="D60" s="16" t="s">
        <v>18</v>
      </c>
      <c r="E60" s="58" t="s">
        <v>135</v>
      </c>
      <c r="F60" s="18">
        <v>0.233</v>
      </c>
      <c r="G60" s="18">
        <v>1.306</v>
      </c>
      <c r="H60" s="39">
        <f>G60-F60</f>
        <v>1.073</v>
      </c>
      <c r="I60" s="40">
        <v>4.9</v>
      </c>
      <c r="J60" s="41">
        <v>505</v>
      </c>
      <c r="K60" s="21">
        <f>SUM(H60*I60*J60)</f>
        <v>2655.1385</v>
      </c>
      <c r="L60" s="236"/>
    </row>
    <row r="61" spans="1:12" ht="15">
      <c r="A61" s="165"/>
      <c r="B61" s="16"/>
      <c r="C61" s="38" t="s">
        <v>134</v>
      </c>
      <c r="D61" s="16" t="s">
        <v>18</v>
      </c>
      <c r="E61" s="75" t="s">
        <v>136</v>
      </c>
      <c r="F61" s="18">
        <v>1.9</v>
      </c>
      <c r="G61" s="18">
        <v>2.253</v>
      </c>
      <c r="H61" s="39">
        <f>G61-F61</f>
        <v>0.3530000000000002</v>
      </c>
      <c r="I61" s="40">
        <v>4.9</v>
      </c>
      <c r="J61" s="41">
        <v>366</v>
      </c>
      <c r="K61" s="21">
        <f>SUM(H61*I61*J61)</f>
        <v>633.0702000000005</v>
      </c>
      <c r="L61" s="236"/>
    </row>
    <row r="62" spans="1:12" ht="15">
      <c r="A62" s="165"/>
      <c r="B62" s="16"/>
      <c r="C62" s="38" t="s">
        <v>134</v>
      </c>
      <c r="D62" s="16" t="s">
        <v>18</v>
      </c>
      <c r="E62" s="71" t="s">
        <v>137</v>
      </c>
      <c r="F62" s="18">
        <v>2.48</v>
      </c>
      <c r="G62" s="18">
        <v>2.76</v>
      </c>
      <c r="H62" s="39">
        <f>G62-F62</f>
        <v>0.2799999999999998</v>
      </c>
      <c r="I62" s="40">
        <v>4.9</v>
      </c>
      <c r="J62" s="41">
        <v>366</v>
      </c>
      <c r="K62" s="21">
        <f>SUM(H62*I62*J62)</f>
        <v>502.1519999999997</v>
      </c>
      <c r="L62" s="236"/>
    </row>
    <row r="63" spans="1:12" ht="15">
      <c r="A63" s="165"/>
      <c r="B63" s="16"/>
      <c r="C63" s="38" t="s">
        <v>134</v>
      </c>
      <c r="D63" s="16" t="s">
        <v>18</v>
      </c>
      <c r="E63" s="73" t="s">
        <v>138</v>
      </c>
      <c r="F63" s="18">
        <v>2.76</v>
      </c>
      <c r="G63" s="18">
        <v>3.01</v>
      </c>
      <c r="H63" s="39">
        <f>G63-F63</f>
        <v>0.25</v>
      </c>
      <c r="I63" s="40">
        <v>4.9</v>
      </c>
      <c r="J63" s="41">
        <v>898</v>
      </c>
      <c r="K63" s="21">
        <f>SUM(H63*I63*J63)</f>
        <v>1100.0500000000002</v>
      </c>
      <c r="L63" s="236"/>
    </row>
    <row r="64" spans="1:12" ht="15">
      <c r="A64" s="165"/>
      <c r="B64" s="16"/>
      <c r="C64" s="38" t="s">
        <v>134</v>
      </c>
      <c r="D64" s="16" t="s">
        <v>18</v>
      </c>
      <c r="E64" s="73" t="s">
        <v>139</v>
      </c>
      <c r="F64" s="18">
        <v>3.01</v>
      </c>
      <c r="G64" s="18">
        <v>4.209</v>
      </c>
      <c r="H64" s="39">
        <f>G64-F64</f>
        <v>1.1989999999999998</v>
      </c>
      <c r="I64" s="40">
        <v>4.7</v>
      </c>
      <c r="J64" s="41">
        <v>366</v>
      </c>
      <c r="K64" s="21">
        <f>SUM(H64*I64*J64)</f>
        <v>2062.5197999999996</v>
      </c>
      <c r="L64" s="236"/>
    </row>
    <row r="65" spans="1:14" ht="15">
      <c r="A65" s="333"/>
      <c r="B65" s="558" t="s">
        <v>140</v>
      </c>
      <c r="C65" s="559"/>
      <c r="D65" s="560"/>
      <c r="E65" s="61"/>
      <c r="F65" s="31"/>
      <c r="G65" s="31"/>
      <c r="H65" s="42">
        <f>SUM(H60:H64)</f>
        <v>3.155</v>
      </c>
      <c r="I65" s="43"/>
      <c r="J65" s="44"/>
      <c r="K65" s="22">
        <f>SUM(K60:K64)</f>
        <v>6952.9305</v>
      </c>
      <c r="L65" s="328"/>
      <c r="N65" s="95"/>
    </row>
    <row r="66" spans="1:12" ht="15">
      <c r="A66" s="417">
        <v>15</v>
      </c>
      <c r="B66" s="152" t="s">
        <v>88</v>
      </c>
      <c r="C66" s="153" t="s">
        <v>141</v>
      </c>
      <c r="D66" s="152" t="s">
        <v>116</v>
      </c>
      <c r="E66" s="154" t="s">
        <v>142</v>
      </c>
      <c r="F66" s="155">
        <v>1.275</v>
      </c>
      <c r="G66" s="155">
        <v>2.394</v>
      </c>
      <c r="H66" s="266">
        <f aca="true" t="shared" si="2" ref="H66:H76">G66-F66</f>
        <v>1.1190000000000002</v>
      </c>
      <c r="I66" s="267">
        <v>5.5</v>
      </c>
      <c r="J66" s="268">
        <v>385</v>
      </c>
      <c r="K66" s="418">
        <f aca="true" t="shared" si="3" ref="K66:K76">SUM(H66*I66*J66)</f>
        <v>2369.4825000000005</v>
      </c>
      <c r="L66" s="255"/>
    </row>
    <row r="67" spans="1:12" ht="15">
      <c r="A67" s="419"/>
      <c r="B67" s="152" t="s">
        <v>143</v>
      </c>
      <c r="C67" s="153" t="s">
        <v>141</v>
      </c>
      <c r="D67" s="152" t="s">
        <v>116</v>
      </c>
      <c r="E67" s="154" t="s">
        <v>144</v>
      </c>
      <c r="F67" s="155">
        <v>2.394</v>
      </c>
      <c r="G67" s="155">
        <v>2.596</v>
      </c>
      <c r="H67" s="266">
        <f t="shared" si="2"/>
        <v>0.20199999999999996</v>
      </c>
      <c r="I67" s="267">
        <v>5.5</v>
      </c>
      <c r="J67" s="268">
        <v>890</v>
      </c>
      <c r="K67" s="418">
        <f t="shared" si="3"/>
        <v>988.7899999999997</v>
      </c>
      <c r="L67" s="255"/>
    </row>
    <row r="68" spans="1:12" ht="15">
      <c r="A68" s="419"/>
      <c r="B68" s="152"/>
      <c r="C68" s="153" t="s">
        <v>141</v>
      </c>
      <c r="D68" s="152" t="s">
        <v>116</v>
      </c>
      <c r="E68" s="154"/>
      <c r="F68" s="155">
        <v>2.596</v>
      </c>
      <c r="G68" s="155">
        <v>6.728</v>
      </c>
      <c r="H68" s="266">
        <f t="shared" si="2"/>
        <v>4.132</v>
      </c>
      <c r="I68" s="267">
        <v>5.5</v>
      </c>
      <c r="J68" s="268">
        <v>385</v>
      </c>
      <c r="K68" s="418">
        <f t="shared" si="3"/>
        <v>8749.51</v>
      </c>
      <c r="L68" s="255"/>
    </row>
    <row r="69" spans="1:12" ht="15">
      <c r="A69" s="466"/>
      <c r="B69" s="152"/>
      <c r="C69" s="153" t="s">
        <v>141</v>
      </c>
      <c r="D69" s="152" t="s">
        <v>116</v>
      </c>
      <c r="E69" s="154" t="s">
        <v>145</v>
      </c>
      <c r="F69" s="155">
        <v>6.728</v>
      </c>
      <c r="G69" s="155">
        <v>7.15</v>
      </c>
      <c r="H69" s="266">
        <f t="shared" si="2"/>
        <v>0.4220000000000006</v>
      </c>
      <c r="I69" s="267">
        <v>5.5</v>
      </c>
      <c r="J69" s="268">
        <v>890</v>
      </c>
      <c r="K69" s="418">
        <f t="shared" si="3"/>
        <v>2065.690000000003</v>
      </c>
      <c r="L69" s="255"/>
    </row>
    <row r="70" spans="1:12" ht="15">
      <c r="A70" s="439"/>
      <c r="B70" s="440"/>
      <c r="C70" s="441"/>
      <c r="D70" s="440"/>
      <c r="E70" s="442"/>
      <c r="F70" s="443"/>
      <c r="G70" s="443"/>
      <c r="H70" s="444"/>
      <c r="I70" s="445"/>
      <c r="J70" s="446"/>
      <c r="K70" s="447"/>
      <c r="L70" s="255"/>
    </row>
    <row r="71" spans="1:12" ht="15.75" thickBot="1">
      <c r="A71" s="509">
        <v>5</v>
      </c>
      <c r="B71" s="509"/>
      <c r="C71" s="509"/>
      <c r="D71" s="509"/>
      <c r="E71" s="509"/>
      <c r="F71" s="509"/>
      <c r="G71" s="509"/>
      <c r="H71" s="509"/>
      <c r="I71" s="509"/>
      <c r="J71" s="509"/>
      <c r="K71" s="509"/>
      <c r="L71" s="236"/>
    </row>
    <row r="72" spans="1:12" ht="36">
      <c r="A72" s="228" t="s">
        <v>0</v>
      </c>
      <c r="B72" s="229" t="s">
        <v>1</v>
      </c>
      <c r="C72" s="230" t="s">
        <v>2</v>
      </c>
      <c r="D72" s="231" t="s">
        <v>3</v>
      </c>
      <c r="E72" s="230" t="s">
        <v>4</v>
      </c>
      <c r="F72" s="526" t="s">
        <v>5</v>
      </c>
      <c r="G72" s="527"/>
      <c r="H72" s="232" t="s">
        <v>6</v>
      </c>
      <c r="I72" s="233" t="s">
        <v>7</v>
      </c>
      <c r="J72" s="234" t="s">
        <v>8</v>
      </c>
      <c r="K72" s="235" t="s">
        <v>9</v>
      </c>
      <c r="L72" s="236"/>
    </row>
    <row r="73" spans="1:12" ht="15" customHeight="1" thickBot="1">
      <c r="A73" s="237" t="s">
        <v>10</v>
      </c>
      <c r="B73" s="238"/>
      <c r="C73" s="239"/>
      <c r="D73" s="240"/>
      <c r="E73" s="241"/>
      <c r="F73" s="242" t="s">
        <v>11</v>
      </c>
      <c r="G73" s="243" t="s">
        <v>12</v>
      </c>
      <c r="H73" s="244" t="s">
        <v>13</v>
      </c>
      <c r="I73" s="245" t="s">
        <v>14</v>
      </c>
      <c r="J73" s="246" t="s">
        <v>15</v>
      </c>
      <c r="K73" s="247" t="s">
        <v>16</v>
      </c>
      <c r="L73" s="236"/>
    </row>
    <row r="74" spans="1:12" ht="4.5" customHeight="1">
      <c r="A74" s="250"/>
      <c r="B74" s="249"/>
      <c r="C74" s="250"/>
      <c r="D74" s="249"/>
      <c r="E74" s="251"/>
      <c r="F74" s="252"/>
      <c r="G74" s="252"/>
      <c r="H74" s="252"/>
      <c r="I74" s="253"/>
      <c r="J74" s="250"/>
      <c r="K74" s="254"/>
      <c r="L74" s="236"/>
    </row>
    <row r="75" spans="1:12" ht="15">
      <c r="A75" s="419"/>
      <c r="B75" s="152"/>
      <c r="C75" s="153" t="s">
        <v>141</v>
      </c>
      <c r="D75" s="152" t="s">
        <v>116</v>
      </c>
      <c r="E75" s="154"/>
      <c r="F75" s="155">
        <v>7.15</v>
      </c>
      <c r="G75" s="155">
        <v>7.848</v>
      </c>
      <c r="H75" s="266">
        <f t="shared" si="2"/>
        <v>0.6979999999999995</v>
      </c>
      <c r="I75" s="267">
        <v>5.5</v>
      </c>
      <c r="J75" s="268">
        <v>385</v>
      </c>
      <c r="K75" s="418">
        <f t="shared" si="3"/>
        <v>1478.014999999999</v>
      </c>
      <c r="L75" s="255"/>
    </row>
    <row r="76" spans="1:12" ht="15">
      <c r="A76" s="419"/>
      <c r="B76" s="152"/>
      <c r="C76" s="153" t="s">
        <v>141</v>
      </c>
      <c r="D76" s="152" t="s">
        <v>116</v>
      </c>
      <c r="E76" s="154" t="s">
        <v>146</v>
      </c>
      <c r="F76" s="155">
        <v>7.848</v>
      </c>
      <c r="G76" s="155">
        <v>8.362</v>
      </c>
      <c r="H76" s="266">
        <f t="shared" si="2"/>
        <v>0.5140000000000002</v>
      </c>
      <c r="I76" s="267">
        <v>5.5</v>
      </c>
      <c r="J76" s="268">
        <v>890</v>
      </c>
      <c r="K76" s="418">
        <f t="shared" si="3"/>
        <v>2516.030000000001</v>
      </c>
      <c r="L76" s="255"/>
    </row>
    <row r="77" spans="1:12" ht="15">
      <c r="A77" s="294"/>
      <c r="B77" s="558" t="s">
        <v>898</v>
      </c>
      <c r="C77" s="559"/>
      <c r="D77" s="560"/>
      <c r="E77" s="269"/>
      <c r="F77" s="270"/>
      <c r="G77" s="270"/>
      <c r="H77" s="146">
        <f>SUBTOTAL(9,H66:H76)</f>
        <v>7.087</v>
      </c>
      <c r="I77" s="147"/>
      <c r="J77" s="94"/>
      <c r="K77" s="94">
        <f>SUBTOTAL(9,K66:K76)</f>
        <v>18167.517500000005</v>
      </c>
      <c r="L77" s="236"/>
    </row>
    <row r="78" spans="1:12" ht="15">
      <c r="A78" s="332">
        <v>16</v>
      </c>
      <c r="B78" s="16"/>
      <c r="C78" s="38" t="s">
        <v>147</v>
      </c>
      <c r="D78" s="16" t="s">
        <v>18</v>
      </c>
      <c r="E78" s="58" t="s">
        <v>148</v>
      </c>
      <c r="F78" s="18">
        <v>0</v>
      </c>
      <c r="G78" s="18">
        <v>1.882</v>
      </c>
      <c r="H78" s="39">
        <f>G78-F78</f>
        <v>1.882</v>
      </c>
      <c r="I78" s="40">
        <v>4.6</v>
      </c>
      <c r="J78" s="41">
        <v>366</v>
      </c>
      <c r="K78" s="21">
        <f>SUM(H78*I78*J78)</f>
        <v>3168.5352</v>
      </c>
      <c r="L78" s="255"/>
    </row>
    <row r="79" spans="1:12" ht="15">
      <c r="A79" s="296"/>
      <c r="B79" s="45"/>
      <c r="C79" s="45" t="s">
        <v>147</v>
      </c>
      <c r="D79" s="16" t="s">
        <v>18</v>
      </c>
      <c r="E79" s="58" t="s">
        <v>149</v>
      </c>
      <c r="F79" s="29">
        <v>1.882</v>
      </c>
      <c r="G79" s="29">
        <v>2.762</v>
      </c>
      <c r="H79" s="29">
        <f>G79-F79</f>
        <v>0.8800000000000001</v>
      </c>
      <c r="I79" s="191">
        <v>5.2</v>
      </c>
      <c r="J79" s="45">
        <v>898</v>
      </c>
      <c r="K79" s="21">
        <f>SUM(H79*I79*J79)</f>
        <v>4109.2480000000005</v>
      </c>
      <c r="L79" s="255"/>
    </row>
    <row r="80" spans="1:12" ht="15">
      <c r="A80" s="297"/>
      <c r="B80" s="558" t="s">
        <v>150</v>
      </c>
      <c r="C80" s="559"/>
      <c r="D80" s="560"/>
      <c r="E80" s="64"/>
      <c r="F80" s="33"/>
      <c r="G80" s="33"/>
      <c r="H80" s="33">
        <f>SUM(H78:H79)</f>
        <v>2.762</v>
      </c>
      <c r="I80" s="205"/>
      <c r="J80" s="204"/>
      <c r="K80" s="22">
        <f>SUM(K78:K79)</f>
        <v>7277.7832</v>
      </c>
      <c r="L80" s="236"/>
    </row>
    <row r="81" spans="1:12" ht="15">
      <c r="A81" s="137">
        <v>17</v>
      </c>
      <c r="B81" s="98"/>
      <c r="C81" s="99" t="s">
        <v>151</v>
      </c>
      <c r="D81" s="100" t="s">
        <v>29</v>
      </c>
      <c r="E81" s="101" t="s">
        <v>152</v>
      </c>
      <c r="F81" s="102">
        <v>0</v>
      </c>
      <c r="G81" s="102">
        <v>1.026</v>
      </c>
      <c r="H81" s="102">
        <v>1.026</v>
      </c>
      <c r="I81" s="103">
        <v>4.3</v>
      </c>
      <c r="J81" s="104">
        <v>270</v>
      </c>
      <c r="K81" s="21">
        <f aca="true" t="shared" si="4" ref="K81:K87">SUM(H81*I81*J81*1.21)</f>
        <v>1441.3350599999999</v>
      </c>
      <c r="L81" s="255"/>
    </row>
    <row r="82" spans="1:12" ht="15">
      <c r="A82" s="138"/>
      <c r="B82" s="100"/>
      <c r="C82" s="99" t="s">
        <v>151</v>
      </c>
      <c r="D82" s="100" t="s">
        <v>29</v>
      </c>
      <c r="E82" s="109"/>
      <c r="F82" s="102">
        <v>1.026</v>
      </c>
      <c r="G82" s="102">
        <v>1.322</v>
      </c>
      <c r="H82" s="102">
        <v>0.29600000000000004</v>
      </c>
      <c r="I82" s="103">
        <v>4.8</v>
      </c>
      <c r="J82" s="104">
        <v>550</v>
      </c>
      <c r="K82" s="21">
        <f t="shared" si="4"/>
        <v>945.5424</v>
      </c>
      <c r="L82" s="255"/>
    </row>
    <row r="83" spans="1:12" ht="15">
      <c r="A83" s="138"/>
      <c r="B83" s="100"/>
      <c r="C83" s="99" t="s">
        <v>151</v>
      </c>
      <c r="D83" s="100" t="s">
        <v>29</v>
      </c>
      <c r="E83" s="126"/>
      <c r="F83" s="102">
        <v>1.322</v>
      </c>
      <c r="G83" s="102">
        <v>2.794</v>
      </c>
      <c r="H83" s="102">
        <v>1.472</v>
      </c>
      <c r="I83" s="103">
        <v>4.3</v>
      </c>
      <c r="J83" s="104">
        <v>270</v>
      </c>
      <c r="K83" s="21">
        <f t="shared" si="4"/>
        <v>2067.8803199999998</v>
      </c>
      <c r="L83" s="255"/>
    </row>
    <row r="84" spans="1:12" ht="15">
      <c r="A84" s="138"/>
      <c r="B84" s="100"/>
      <c r="C84" s="99" t="s">
        <v>151</v>
      </c>
      <c r="D84" s="100" t="s">
        <v>29</v>
      </c>
      <c r="E84" s="101"/>
      <c r="F84" s="102">
        <v>2.794</v>
      </c>
      <c r="G84" s="102">
        <v>3.364</v>
      </c>
      <c r="H84" s="102">
        <v>0.5699999999999998</v>
      </c>
      <c r="I84" s="103">
        <v>5.1</v>
      </c>
      <c r="J84" s="104">
        <v>550</v>
      </c>
      <c r="K84" s="21">
        <f t="shared" si="4"/>
        <v>1934.6084999999994</v>
      </c>
      <c r="L84" s="255"/>
    </row>
    <row r="85" spans="1:12" ht="15">
      <c r="A85" s="138"/>
      <c r="B85" s="100"/>
      <c r="C85" s="99" t="s">
        <v>151</v>
      </c>
      <c r="D85" s="100" t="s">
        <v>29</v>
      </c>
      <c r="E85" s="101"/>
      <c r="F85" s="102">
        <v>3.364</v>
      </c>
      <c r="G85" s="102">
        <v>4.491</v>
      </c>
      <c r="H85" s="102">
        <v>1.1269999999999998</v>
      </c>
      <c r="I85" s="103">
        <v>5</v>
      </c>
      <c r="J85" s="104">
        <v>270</v>
      </c>
      <c r="K85" s="21">
        <f t="shared" si="4"/>
        <v>1840.9544999999994</v>
      </c>
      <c r="L85" s="255"/>
    </row>
    <row r="86" spans="1:12" ht="15">
      <c r="A86" s="138"/>
      <c r="B86" s="100"/>
      <c r="C86" s="99" t="s">
        <v>151</v>
      </c>
      <c r="D86" s="100" t="s">
        <v>29</v>
      </c>
      <c r="E86" s="101"/>
      <c r="F86" s="102">
        <v>4.491</v>
      </c>
      <c r="G86" s="102">
        <v>5.618</v>
      </c>
      <c r="H86" s="102">
        <v>1.1270000000000007</v>
      </c>
      <c r="I86" s="103">
        <v>5</v>
      </c>
      <c r="J86" s="104">
        <v>270</v>
      </c>
      <c r="K86" s="21">
        <f t="shared" si="4"/>
        <v>1840.9545000000012</v>
      </c>
      <c r="L86" s="255"/>
    </row>
    <row r="87" spans="1:12" ht="15">
      <c r="A87" s="138"/>
      <c r="B87" s="100"/>
      <c r="C87" s="99" t="s">
        <v>151</v>
      </c>
      <c r="D87" s="100" t="s">
        <v>29</v>
      </c>
      <c r="E87" s="109"/>
      <c r="F87" s="102">
        <v>5.618</v>
      </c>
      <c r="G87" s="102">
        <v>6.289</v>
      </c>
      <c r="H87" s="102">
        <v>0.6709999999999994</v>
      </c>
      <c r="I87" s="103">
        <v>4.5</v>
      </c>
      <c r="J87" s="104">
        <v>270</v>
      </c>
      <c r="K87" s="21">
        <f t="shared" si="4"/>
        <v>986.470649999999</v>
      </c>
      <c r="L87" s="255"/>
    </row>
    <row r="88" spans="1:12" ht="15">
      <c r="A88" s="295"/>
      <c r="B88" s="515" t="s">
        <v>153</v>
      </c>
      <c r="C88" s="516"/>
      <c r="D88" s="517"/>
      <c r="E88" s="126"/>
      <c r="F88" s="102"/>
      <c r="G88" s="102"/>
      <c r="H88" s="110">
        <f>SUBTOTAL(9,H81:H87)</f>
        <v>6.289</v>
      </c>
      <c r="I88" s="103"/>
      <c r="J88" s="104"/>
      <c r="K88" s="22">
        <f>SUBTOTAL(9,K81:K87)</f>
        <v>11057.74593</v>
      </c>
      <c r="L88" s="236"/>
    </row>
    <row r="89" spans="1:12" ht="15">
      <c r="A89" s="520">
        <v>18</v>
      </c>
      <c r="B89" s="263"/>
      <c r="C89" s="263" t="s">
        <v>154</v>
      </c>
      <c r="D89" s="263" t="s">
        <v>47</v>
      </c>
      <c r="E89" s="80" t="s">
        <v>155</v>
      </c>
      <c r="F89" s="81">
        <v>0</v>
      </c>
      <c r="G89" s="81">
        <v>3.161</v>
      </c>
      <c r="H89" s="264">
        <f>SUM(G89-F89)</f>
        <v>3.161</v>
      </c>
      <c r="I89" s="148">
        <v>3.8</v>
      </c>
      <c r="J89" s="149">
        <v>350</v>
      </c>
      <c r="K89" s="21">
        <f>SUM(H89*I89*J89)</f>
        <v>4204.13</v>
      </c>
      <c r="L89" s="255"/>
    </row>
    <row r="90" spans="1:12" ht="15">
      <c r="A90" s="522"/>
      <c r="B90" s="534" t="s">
        <v>899</v>
      </c>
      <c r="C90" s="535"/>
      <c r="D90" s="536"/>
      <c r="E90" s="87"/>
      <c r="F90" s="88"/>
      <c r="G90" s="88"/>
      <c r="H90" s="265">
        <f>SUM(H89)</f>
        <v>3.161</v>
      </c>
      <c r="I90" s="150"/>
      <c r="J90" s="151"/>
      <c r="K90" s="22">
        <f>SUM(K89)</f>
        <v>4204.13</v>
      </c>
      <c r="L90" s="236"/>
    </row>
    <row r="91" spans="1:12" ht="15">
      <c r="A91" s="137">
        <v>19</v>
      </c>
      <c r="B91" s="100"/>
      <c r="C91" s="99" t="s">
        <v>156</v>
      </c>
      <c r="D91" s="100" t="s">
        <v>29</v>
      </c>
      <c r="E91" s="109" t="s">
        <v>157</v>
      </c>
      <c r="F91" s="102">
        <v>0</v>
      </c>
      <c r="G91" s="102">
        <v>0.72</v>
      </c>
      <c r="H91" s="102">
        <v>0.72</v>
      </c>
      <c r="I91" s="103">
        <v>4.3</v>
      </c>
      <c r="J91" s="104">
        <v>550</v>
      </c>
      <c r="K91" s="21">
        <f>SUM(H91*I91*J91*1.21)</f>
        <v>2060.3879999999995</v>
      </c>
      <c r="L91" s="255"/>
    </row>
    <row r="92" spans="1:12" ht="15">
      <c r="A92" s="295"/>
      <c r="B92" s="515" t="s">
        <v>158</v>
      </c>
      <c r="C92" s="516"/>
      <c r="D92" s="517"/>
      <c r="E92" s="113"/>
      <c r="F92" s="114"/>
      <c r="G92" s="114"/>
      <c r="H92" s="110">
        <f>SUBTOTAL(9,H91)</f>
        <v>0.72</v>
      </c>
      <c r="I92" s="115"/>
      <c r="J92" s="116"/>
      <c r="K92" s="22">
        <f>SUBTOTAL(9,K91)</f>
        <v>2060.3879999999995</v>
      </c>
      <c r="L92" s="236"/>
    </row>
    <row r="93" spans="1:12" ht="15">
      <c r="A93" s="137">
        <v>20</v>
      </c>
      <c r="B93" s="100"/>
      <c r="C93" s="99" t="s">
        <v>159</v>
      </c>
      <c r="D93" s="100" t="s">
        <v>29</v>
      </c>
      <c r="E93" s="109" t="s">
        <v>160</v>
      </c>
      <c r="F93" s="102">
        <v>0</v>
      </c>
      <c r="G93" s="102">
        <v>1.033</v>
      </c>
      <c r="H93" s="102">
        <v>1.033</v>
      </c>
      <c r="I93" s="103">
        <v>4.5</v>
      </c>
      <c r="J93" s="104">
        <v>270</v>
      </c>
      <c r="K93" s="21">
        <f>SUM(H93*I93*J93*1.21)</f>
        <v>1518.6649499999996</v>
      </c>
      <c r="L93" s="236"/>
    </row>
    <row r="94" spans="1:12" ht="15">
      <c r="A94" s="138"/>
      <c r="B94" s="100"/>
      <c r="C94" s="99" t="s">
        <v>159</v>
      </c>
      <c r="D94" s="100" t="s">
        <v>29</v>
      </c>
      <c r="E94" s="126"/>
      <c r="F94" s="102">
        <v>1.033</v>
      </c>
      <c r="G94" s="102">
        <v>1.941</v>
      </c>
      <c r="H94" s="102">
        <v>0.9080000000000001</v>
      </c>
      <c r="I94" s="103">
        <v>5.6</v>
      </c>
      <c r="J94" s="104">
        <v>270</v>
      </c>
      <c r="K94" s="21">
        <f>SUM(H94*I94*J94*1.21)</f>
        <v>1661.2041600000002</v>
      </c>
      <c r="L94" s="236"/>
    </row>
    <row r="95" spans="1:12" ht="15">
      <c r="A95" s="138"/>
      <c r="B95" s="100"/>
      <c r="C95" s="99" t="s">
        <v>159</v>
      </c>
      <c r="D95" s="100" t="s">
        <v>29</v>
      </c>
      <c r="E95" s="101"/>
      <c r="F95" s="102">
        <v>1.941</v>
      </c>
      <c r="G95" s="102">
        <v>3.85</v>
      </c>
      <c r="H95" s="102">
        <v>1.909</v>
      </c>
      <c r="I95" s="103">
        <v>5</v>
      </c>
      <c r="J95" s="104">
        <v>270</v>
      </c>
      <c r="K95" s="21">
        <f>SUM(H95*I95*J95*1.21)</f>
        <v>3118.3515</v>
      </c>
      <c r="L95" s="236"/>
    </row>
    <row r="96" spans="1:12" ht="15">
      <c r="A96" s="138"/>
      <c r="B96" s="100"/>
      <c r="C96" s="99" t="s">
        <v>159</v>
      </c>
      <c r="D96" s="100" t="s">
        <v>29</v>
      </c>
      <c r="E96" s="101"/>
      <c r="F96" s="102">
        <v>3.85</v>
      </c>
      <c r="G96" s="102">
        <v>4.677</v>
      </c>
      <c r="H96" s="102">
        <v>0.8269999999999995</v>
      </c>
      <c r="I96" s="103">
        <v>7</v>
      </c>
      <c r="J96" s="104">
        <v>550</v>
      </c>
      <c r="K96" s="21">
        <f>SUM(H96*I96*J96*1.21)</f>
        <v>3852.5794999999976</v>
      </c>
      <c r="L96" s="236"/>
    </row>
    <row r="97" spans="1:12" ht="15">
      <c r="A97" s="138"/>
      <c r="B97" s="100"/>
      <c r="C97" s="99" t="s">
        <v>159</v>
      </c>
      <c r="D97" s="100" t="s">
        <v>29</v>
      </c>
      <c r="E97" s="109"/>
      <c r="F97" s="102">
        <v>4.677</v>
      </c>
      <c r="G97" s="102">
        <v>6.12</v>
      </c>
      <c r="H97" s="102">
        <v>1.4430000000000005</v>
      </c>
      <c r="I97" s="103">
        <v>5</v>
      </c>
      <c r="J97" s="104">
        <v>270</v>
      </c>
      <c r="K97" s="21">
        <f>SUM(H97*I97*J97*1.21)</f>
        <v>2357.140500000001</v>
      </c>
      <c r="L97" s="236"/>
    </row>
    <row r="98" spans="1:12" ht="15">
      <c r="A98" s="295"/>
      <c r="B98" s="515" t="s">
        <v>161</v>
      </c>
      <c r="C98" s="516"/>
      <c r="D98" s="517"/>
      <c r="E98" s="113"/>
      <c r="F98" s="114"/>
      <c r="G98" s="114"/>
      <c r="H98" s="110">
        <f>SUBTOTAL(9,H93:H97)</f>
        <v>6.12</v>
      </c>
      <c r="I98" s="115"/>
      <c r="J98" s="116"/>
      <c r="K98" s="22">
        <f>SUBTOTAL(9,K93:K97)</f>
        <v>12507.94061</v>
      </c>
      <c r="L98" s="236"/>
    </row>
    <row r="99" spans="1:12" ht="15">
      <c r="A99" s="545">
        <v>21</v>
      </c>
      <c r="B99" s="159"/>
      <c r="C99" s="159" t="s">
        <v>901</v>
      </c>
      <c r="D99" s="159" t="s">
        <v>112</v>
      </c>
      <c r="E99" s="206" t="s">
        <v>162</v>
      </c>
      <c r="F99" s="24">
        <v>0</v>
      </c>
      <c r="G99" s="18">
        <v>1.15</v>
      </c>
      <c r="H99" s="39">
        <f>G99-F99</f>
        <v>1.15</v>
      </c>
      <c r="I99" s="196">
        <v>4.092846153846153</v>
      </c>
      <c r="J99" s="41">
        <v>450</v>
      </c>
      <c r="K99" s="21">
        <f>SUM(H99*I99*J99)</f>
        <v>2118.047884615384</v>
      </c>
      <c r="L99" s="236"/>
    </row>
    <row r="100" spans="1:12" ht="15">
      <c r="A100" s="546">
        <v>2</v>
      </c>
      <c r="B100" s="303"/>
      <c r="C100" s="159" t="s">
        <v>901</v>
      </c>
      <c r="D100" s="303" t="s">
        <v>112</v>
      </c>
      <c r="E100" s="256"/>
      <c r="F100" s="24">
        <v>1.15</v>
      </c>
      <c r="G100" s="18">
        <v>1.3</v>
      </c>
      <c r="H100" s="39">
        <f>G100-F100</f>
        <v>0.15000000000000013</v>
      </c>
      <c r="I100" s="196">
        <v>4.092846153846153</v>
      </c>
      <c r="J100" s="41">
        <v>750</v>
      </c>
      <c r="K100" s="21">
        <f>SUM(H100*I100*J100)</f>
        <v>460.44519230769265</v>
      </c>
      <c r="L100" s="236"/>
    </row>
    <row r="101" spans="1:13" ht="15">
      <c r="A101" s="334"/>
      <c r="B101" s="515" t="s">
        <v>163</v>
      </c>
      <c r="C101" s="516"/>
      <c r="D101" s="517"/>
      <c r="E101" s="292"/>
      <c r="F101" s="139"/>
      <c r="G101" s="31"/>
      <c r="H101" s="42">
        <f>SUBTOTAL(9,H99:H100)</f>
        <v>1.3</v>
      </c>
      <c r="I101" s="197"/>
      <c r="J101" s="44"/>
      <c r="K101" s="22">
        <f>SUBTOTAL(9,K99:K100)</f>
        <v>2578.493076923077</v>
      </c>
      <c r="L101" s="328"/>
      <c r="M101" s="95"/>
    </row>
    <row r="102" spans="1:12" ht="15" customHeight="1">
      <c r="A102" s="215">
        <v>22</v>
      </c>
      <c r="B102" s="159"/>
      <c r="C102" s="159" t="s">
        <v>902</v>
      </c>
      <c r="D102" s="159" t="s">
        <v>112</v>
      </c>
      <c r="E102" s="207" t="s">
        <v>164</v>
      </c>
      <c r="F102" s="24">
        <v>0</v>
      </c>
      <c r="G102" s="18">
        <v>1.059</v>
      </c>
      <c r="H102" s="39">
        <f>G102-F102</f>
        <v>1.059</v>
      </c>
      <c r="I102" s="196">
        <v>4.705104166666667</v>
      </c>
      <c r="J102" s="41">
        <v>450</v>
      </c>
      <c r="K102" s="21">
        <f>SUM(H102*I102*J102)</f>
        <v>2242.2173906249996</v>
      </c>
      <c r="L102" s="255"/>
    </row>
    <row r="103" spans="1:12" ht="15">
      <c r="A103" s="286"/>
      <c r="B103" s="515" t="s">
        <v>165</v>
      </c>
      <c r="C103" s="516"/>
      <c r="D103" s="517"/>
      <c r="E103" s="258"/>
      <c r="F103" s="139"/>
      <c r="G103" s="31"/>
      <c r="H103" s="42">
        <f>SUBTOTAL(9,H102:H102)</f>
        <v>1.059</v>
      </c>
      <c r="I103" s="197"/>
      <c r="J103" s="44"/>
      <c r="K103" s="22">
        <f>SUBTOTAL(9,K102:K102)</f>
        <v>2242.2173906249996</v>
      </c>
      <c r="L103" s="236"/>
    </row>
    <row r="104" spans="1:12" ht="15">
      <c r="A104" s="318"/>
      <c r="B104" s="214"/>
      <c r="C104" s="214"/>
      <c r="D104" s="214"/>
      <c r="E104" s="290"/>
      <c r="F104" s="166"/>
      <c r="G104" s="166"/>
      <c r="H104" s="285"/>
      <c r="I104" s="291"/>
      <c r="J104" s="311"/>
      <c r="K104" s="167"/>
      <c r="L104" s="236"/>
    </row>
    <row r="105" spans="1:12" ht="15">
      <c r="A105" s="318"/>
      <c r="B105" s="214"/>
      <c r="C105" s="214"/>
      <c r="D105" s="214"/>
      <c r="E105" s="290"/>
      <c r="F105" s="166"/>
      <c r="G105" s="166"/>
      <c r="H105" s="285"/>
      <c r="I105" s="291"/>
      <c r="J105" s="311"/>
      <c r="K105" s="167"/>
      <c r="L105" s="236"/>
    </row>
    <row r="106" spans="1:12" ht="15.75" thickBot="1">
      <c r="A106" s="509">
        <v>6</v>
      </c>
      <c r="B106" s="509"/>
      <c r="C106" s="509"/>
      <c r="D106" s="509"/>
      <c r="E106" s="509"/>
      <c r="F106" s="509"/>
      <c r="G106" s="509"/>
      <c r="H106" s="509"/>
      <c r="I106" s="509"/>
      <c r="J106" s="509"/>
      <c r="K106" s="509"/>
      <c r="L106" s="236"/>
    </row>
    <row r="107" spans="1:12" ht="36">
      <c r="A107" s="228" t="s">
        <v>0</v>
      </c>
      <c r="B107" s="229" t="s">
        <v>1</v>
      </c>
      <c r="C107" s="230" t="s">
        <v>2</v>
      </c>
      <c r="D107" s="231" t="s">
        <v>3</v>
      </c>
      <c r="E107" s="230" t="s">
        <v>4</v>
      </c>
      <c r="F107" s="526" t="s">
        <v>5</v>
      </c>
      <c r="G107" s="527"/>
      <c r="H107" s="232" t="s">
        <v>6</v>
      </c>
      <c r="I107" s="233" t="s">
        <v>7</v>
      </c>
      <c r="J107" s="234" t="s">
        <v>8</v>
      </c>
      <c r="K107" s="235" t="s">
        <v>9</v>
      </c>
      <c r="L107" s="236"/>
    </row>
    <row r="108" spans="1:12" ht="15" customHeight="1" thickBot="1">
      <c r="A108" s="237" t="s">
        <v>10</v>
      </c>
      <c r="B108" s="238"/>
      <c r="C108" s="239"/>
      <c r="D108" s="240"/>
      <c r="E108" s="241"/>
      <c r="F108" s="242" t="s">
        <v>11</v>
      </c>
      <c r="G108" s="243" t="s">
        <v>12</v>
      </c>
      <c r="H108" s="244" t="s">
        <v>13</v>
      </c>
      <c r="I108" s="245" t="s">
        <v>14</v>
      </c>
      <c r="J108" s="246" t="s">
        <v>15</v>
      </c>
      <c r="K108" s="247" t="s">
        <v>16</v>
      </c>
      <c r="L108" s="236"/>
    </row>
    <row r="109" spans="1:12" ht="4.5" customHeight="1">
      <c r="A109" s="248"/>
      <c r="B109" s="249"/>
      <c r="C109" s="250"/>
      <c r="D109" s="249"/>
      <c r="E109" s="251"/>
      <c r="F109" s="252"/>
      <c r="G109" s="252"/>
      <c r="H109" s="252"/>
      <c r="I109" s="253"/>
      <c r="J109" s="250"/>
      <c r="K109" s="254"/>
      <c r="L109" s="236"/>
    </row>
    <row r="110" spans="1:12" ht="15">
      <c r="A110" s="215">
        <v>23</v>
      </c>
      <c r="B110" s="208"/>
      <c r="C110" s="208" t="s">
        <v>903</v>
      </c>
      <c r="D110" s="208" t="s">
        <v>112</v>
      </c>
      <c r="E110" s="206" t="s">
        <v>166</v>
      </c>
      <c r="F110" s="24">
        <v>0.605</v>
      </c>
      <c r="G110" s="18">
        <v>1.06</v>
      </c>
      <c r="H110" s="39">
        <f>G110-F110</f>
        <v>0.45500000000000007</v>
      </c>
      <c r="I110" s="196">
        <v>7.5</v>
      </c>
      <c r="J110" s="41">
        <v>330</v>
      </c>
      <c r="K110" s="21">
        <f>SUM(H110*I110*J110)</f>
        <v>1126.1250000000002</v>
      </c>
      <c r="L110" s="255"/>
    </row>
    <row r="111" spans="1:12" ht="15">
      <c r="A111" s="416"/>
      <c r="B111" s="515" t="s">
        <v>167</v>
      </c>
      <c r="C111" s="516"/>
      <c r="D111" s="517"/>
      <c r="E111" s="209"/>
      <c r="F111" s="139"/>
      <c r="G111" s="31"/>
      <c r="H111" s="42">
        <f>SUBTOTAL(9,H110:H110)</f>
        <v>0.45500000000000007</v>
      </c>
      <c r="I111" s="197"/>
      <c r="J111" s="44"/>
      <c r="K111" s="22">
        <f>SUBTOTAL(9,K110:K110)</f>
        <v>1126.1250000000002</v>
      </c>
      <c r="L111" s="236"/>
    </row>
    <row r="112" spans="1:12" ht="15">
      <c r="A112" s="420">
        <v>24</v>
      </c>
      <c r="B112" s="152"/>
      <c r="C112" s="153" t="s">
        <v>168</v>
      </c>
      <c r="D112" s="152" t="s">
        <v>116</v>
      </c>
      <c r="E112" s="154" t="s">
        <v>169</v>
      </c>
      <c r="F112" s="155">
        <v>4.382</v>
      </c>
      <c r="G112" s="155">
        <v>5.514</v>
      </c>
      <c r="H112" s="266">
        <f aca="true" t="shared" si="5" ref="H112:H120">G112-F112</f>
        <v>1.1320000000000006</v>
      </c>
      <c r="I112" s="267">
        <v>5.5</v>
      </c>
      <c r="J112" s="268">
        <v>385</v>
      </c>
      <c r="K112" s="418">
        <f aca="true" t="shared" si="6" ref="K112:K120">SUM(H112*I112*J112)</f>
        <v>2397.010000000001</v>
      </c>
      <c r="L112" s="255"/>
    </row>
    <row r="113" spans="1:12" ht="15">
      <c r="A113" s="421"/>
      <c r="B113" s="158"/>
      <c r="C113" s="153" t="s">
        <v>168</v>
      </c>
      <c r="D113" s="152" t="s">
        <v>116</v>
      </c>
      <c r="E113" s="154"/>
      <c r="F113" s="155">
        <v>5.514</v>
      </c>
      <c r="G113" s="155">
        <v>5.974</v>
      </c>
      <c r="H113" s="266">
        <f t="shared" si="5"/>
        <v>0.45999999999999996</v>
      </c>
      <c r="I113" s="267">
        <v>5.5</v>
      </c>
      <c r="J113" s="268">
        <v>890</v>
      </c>
      <c r="K113" s="418">
        <f t="shared" si="6"/>
        <v>2251.7</v>
      </c>
      <c r="L113" s="255"/>
    </row>
    <row r="114" spans="1:12" ht="15">
      <c r="A114" s="419"/>
      <c r="B114" s="152"/>
      <c r="C114" s="153" t="s">
        <v>168</v>
      </c>
      <c r="D114" s="152" t="s">
        <v>116</v>
      </c>
      <c r="E114" s="154"/>
      <c r="F114" s="155">
        <v>5.974</v>
      </c>
      <c r="G114" s="155">
        <v>7.042</v>
      </c>
      <c r="H114" s="266">
        <f t="shared" si="5"/>
        <v>1.0679999999999996</v>
      </c>
      <c r="I114" s="267">
        <v>5.6</v>
      </c>
      <c r="J114" s="268">
        <v>385</v>
      </c>
      <c r="K114" s="418">
        <f t="shared" si="6"/>
        <v>2302.6079999999993</v>
      </c>
      <c r="L114" s="255"/>
    </row>
    <row r="115" spans="1:12" ht="15">
      <c r="A115" s="419"/>
      <c r="B115" s="152"/>
      <c r="C115" s="153" t="s">
        <v>168</v>
      </c>
      <c r="D115" s="152" t="s">
        <v>116</v>
      </c>
      <c r="E115" s="154"/>
      <c r="F115" s="155">
        <v>7.042</v>
      </c>
      <c r="G115" s="155">
        <v>7.451</v>
      </c>
      <c r="H115" s="266">
        <f t="shared" si="5"/>
        <v>0.4089999999999998</v>
      </c>
      <c r="I115" s="267">
        <v>5.8</v>
      </c>
      <c r="J115" s="268">
        <v>890</v>
      </c>
      <c r="K115" s="418">
        <f t="shared" si="6"/>
        <v>2111.257999999999</v>
      </c>
      <c r="L115" s="255"/>
    </row>
    <row r="116" spans="1:12" ht="15">
      <c r="A116" s="419"/>
      <c r="B116" s="152"/>
      <c r="C116" s="153" t="s">
        <v>168</v>
      </c>
      <c r="D116" s="152" t="s">
        <v>116</v>
      </c>
      <c r="E116" s="154"/>
      <c r="F116" s="155">
        <v>7.451</v>
      </c>
      <c r="G116" s="155">
        <v>8.205</v>
      </c>
      <c r="H116" s="266">
        <f t="shared" si="5"/>
        <v>0.7540000000000004</v>
      </c>
      <c r="I116" s="267">
        <v>5.6</v>
      </c>
      <c r="J116" s="268">
        <v>385</v>
      </c>
      <c r="K116" s="418">
        <f t="shared" si="6"/>
        <v>1625.624000000001</v>
      </c>
      <c r="L116" s="255"/>
    </row>
    <row r="117" spans="1:12" ht="15">
      <c r="A117" s="419"/>
      <c r="B117" s="152"/>
      <c r="C117" s="153" t="s">
        <v>168</v>
      </c>
      <c r="D117" s="152" t="s">
        <v>116</v>
      </c>
      <c r="E117" s="154"/>
      <c r="F117" s="155">
        <v>8.205</v>
      </c>
      <c r="G117" s="155">
        <v>8.512</v>
      </c>
      <c r="H117" s="266">
        <f t="shared" si="5"/>
        <v>0.3070000000000004</v>
      </c>
      <c r="I117" s="267">
        <v>5.5</v>
      </c>
      <c r="J117" s="268">
        <v>890</v>
      </c>
      <c r="K117" s="418">
        <f t="shared" si="6"/>
        <v>1502.765000000002</v>
      </c>
      <c r="L117" s="255"/>
    </row>
    <row r="118" spans="1:12" ht="15">
      <c r="A118" s="419"/>
      <c r="B118" s="152"/>
      <c r="C118" s="153" t="s">
        <v>168</v>
      </c>
      <c r="D118" s="152" t="s">
        <v>116</v>
      </c>
      <c r="E118" s="154"/>
      <c r="F118" s="155">
        <v>8.512</v>
      </c>
      <c r="G118" s="155">
        <v>9.351</v>
      </c>
      <c r="H118" s="266">
        <f t="shared" si="5"/>
        <v>0.8390000000000004</v>
      </c>
      <c r="I118" s="267">
        <v>6</v>
      </c>
      <c r="J118" s="268">
        <v>385</v>
      </c>
      <c r="K118" s="418">
        <f t="shared" si="6"/>
        <v>1938.090000000001</v>
      </c>
      <c r="L118" s="255"/>
    </row>
    <row r="119" spans="1:12" ht="15">
      <c r="A119" s="419"/>
      <c r="B119" s="152"/>
      <c r="C119" s="153" t="s">
        <v>168</v>
      </c>
      <c r="D119" s="152" t="s">
        <v>116</v>
      </c>
      <c r="E119" s="154"/>
      <c r="F119" s="155">
        <v>10</v>
      </c>
      <c r="G119" s="155">
        <v>10.527</v>
      </c>
      <c r="H119" s="266">
        <f t="shared" si="5"/>
        <v>0.5269999999999992</v>
      </c>
      <c r="I119" s="267">
        <v>6.7</v>
      </c>
      <c r="J119" s="268">
        <v>385</v>
      </c>
      <c r="K119" s="418">
        <f t="shared" si="6"/>
        <v>1359.396499999998</v>
      </c>
      <c r="L119" s="255"/>
    </row>
    <row r="120" spans="1:12" ht="15">
      <c r="A120" s="419"/>
      <c r="B120" s="152"/>
      <c r="C120" s="153" t="s">
        <v>168</v>
      </c>
      <c r="D120" s="152" t="s">
        <v>116</v>
      </c>
      <c r="E120" s="154"/>
      <c r="F120" s="155">
        <v>10.527</v>
      </c>
      <c r="G120" s="155">
        <v>11.355</v>
      </c>
      <c r="H120" s="266">
        <f t="shared" si="5"/>
        <v>0.8280000000000012</v>
      </c>
      <c r="I120" s="267">
        <v>7</v>
      </c>
      <c r="J120" s="268">
        <v>374</v>
      </c>
      <c r="K120" s="418">
        <f t="shared" si="6"/>
        <v>2167.704000000003</v>
      </c>
      <c r="L120" s="255"/>
    </row>
    <row r="121" spans="1:12" ht="15">
      <c r="A121" s="294"/>
      <c r="B121" s="515" t="s">
        <v>900</v>
      </c>
      <c r="C121" s="516"/>
      <c r="D121" s="517"/>
      <c r="E121" s="156"/>
      <c r="F121" s="145"/>
      <c r="G121" s="145"/>
      <c r="H121" s="146">
        <f>SUBTOTAL(9,H112:H120)</f>
        <v>6.324000000000002</v>
      </c>
      <c r="I121" s="147"/>
      <c r="J121" s="94"/>
      <c r="K121" s="94">
        <f>SUBTOTAL(9,K112:K120)</f>
        <v>17656.155500000004</v>
      </c>
      <c r="L121" s="236"/>
    </row>
    <row r="122" spans="1:12" ht="15">
      <c r="A122" s="545">
        <v>25</v>
      </c>
      <c r="B122" s="208"/>
      <c r="C122" s="208" t="s">
        <v>904</v>
      </c>
      <c r="D122" s="208" t="s">
        <v>112</v>
      </c>
      <c r="E122" s="207" t="s">
        <v>170</v>
      </c>
      <c r="F122" s="24">
        <v>2.55</v>
      </c>
      <c r="G122" s="18">
        <v>2.785</v>
      </c>
      <c r="H122" s="39">
        <f>G122-F122</f>
        <v>0.23500000000000032</v>
      </c>
      <c r="I122" s="196">
        <v>6.002941176470588</v>
      </c>
      <c r="J122" s="41">
        <v>330</v>
      </c>
      <c r="K122" s="21">
        <f>SUM(H122*I122*J122)</f>
        <v>465.5280882352947</v>
      </c>
      <c r="L122" s="255"/>
    </row>
    <row r="123" spans="1:12" ht="15">
      <c r="A123" s="546">
        <v>5</v>
      </c>
      <c r="B123" s="302"/>
      <c r="C123" s="159" t="s">
        <v>904</v>
      </c>
      <c r="D123" s="302" t="s">
        <v>112</v>
      </c>
      <c r="E123" s="271"/>
      <c r="F123" s="24">
        <v>2.785</v>
      </c>
      <c r="G123" s="18">
        <v>3.825</v>
      </c>
      <c r="H123" s="39">
        <f>G123-F123</f>
        <v>1.04</v>
      </c>
      <c r="I123" s="196">
        <v>6.002941176470588</v>
      </c>
      <c r="J123" s="41">
        <v>450</v>
      </c>
      <c r="K123" s="21">
        <f>SUM(H123*I123*J123)</f>
        <v>2809.3764705882354</v>
      </c>
      <c r="L123" s="255"/>
    </row>
    <row r="124" spans="1:12" ht="15">
      <c r="A124" s="334"/>
      <c r="B124" s="515" t="s">
        <v>171</v>
      </c>
      <c r="C124" s="516"/>
      <c r="D124" s="517"/>
      <c r="E124" s="292"/>
      <c r="F124" s="139"/>
      <c r="G124" s="31"/>
      <c r="H124" s="42">
        <f>SUBTOTAL(9,H122:H123)</f>
        <v>1.2750000000000004</v>
      </c>
      <c r="I124" s="197"/>
      <c r="J124" s="44"/>
      <c r="K124" s="22">
        <f>SUBTOTAL(9,K122:K123)</f>
        <v>3274.9045588235304</v>
      </c>
      <c r="L124" s="236"/>
    </row>
    <row r="125" spans="1:12" ht="15">
      <c r="A125" s="332">
        <v>26</v>
      </c>
      <c r="B125" s="16"/>
      <c r="C125" s="38" t="s">
        <v>172</v>
      </c>
      <c r="D125" s="16" t="s">
        <v>18</v>
      </c>
      <c r="E125" s="75" t="s">
        <v>173</v>
      </c>
      <c r="F125" s="18">
        <v>0.303</v>
      </c>
      <c r="G125" s="18">
        <v>2.122</v>
      </c>
      <c r="H125" s="39">
        <f>G125-F125</f>
        <v>1.819</v>
      </c>
      <c r="I125" s="40">
        <v>5.4</v>
      </c>
      <c r="J125" s="41">
        <v>390</v>
      </c>
      <c r="K125" s="21">
        <f>SUM(H125*I125*J125)</f>
        <v>3830.814</v>
      </c>
      <c r="L125" s="236"/>
    </row>
    <row r="126" spans="1:12" ht="15">
      <c r="A126" s="165"/>
      <c r="B126" s="16"/>
      <c r="C126" s="38" t="s">
        <v>172</v>
      </c>
      <c r="D126" s="16" t="s">
        <v>18</v>
      </c>
      <c r="E126" s="73" t="s">
        <v>174</v>
      </c>
      <c r="F126" s="18">
        <v>2.56</v>
      </c>
      <c r="G126" s="18">
        <v>2.814</v>
      </c>
      <c r="H126" s="39">
        <f>G126-F126</f>
        <v>0.254</v>
      </c>
      <c r="I126" s="40">
        <v>4.2</v>
      </c>
      <c r="J126" s="41">
        <v>898</v>
      </c>
      <c r="K126" s="21">
        <f>SUM(H126*I126*J126)</f>
        <v>957.9864</v>
      </c>
      <c r="L126" s="236"/>
    </row>
    <row r="127" spans="1:12" ht="15">
      <c r="A127" s="165"/>
      <c r="B127" s="16"/>
      <c r="C127" s="38" t="s">
        <v>172</v>
      </c>
      <c r="D127" s="16" t="s">
        <v>18</v>
      </c>
      <c r="E127" s="73" t="s">
        <v>175</v>
      </c>
      <c r="F127" s="18">
        <v>2.814</v>
      </c>
      <c r="G127" s="18">
        <v>3.99</v>
      </c>
      <c r="H127" s="39">
        <f>G127-F127</f>
        <v>1.1760000000000002</v>
      </c>
      <c r="I127" s="40">
        <v>5.4</v>
      </c>
      <c r="J127" s="41">
        <v>459</v>
      </c>
      <c r="K127" s="21">
        <f>SUM(H127*I127*J127)</f>
        <v>2914.833600000001</v>
      </c>
      <c r="L127" s="236"/>
    </row>
    <row r="128" spans="1:12" ht="15">
      <c r="A128" s="165"/>
      <c r="B128" s="16"/>
      <c r="C128" s="38" t="s">
        <v>172</v>
      </c>
      <c r="D128" s="16" t="s">
        <v>18</v>
      </c>
      <c r="E128" s="73" t="s">
        <v>176</v>
      </c>
      <c r="F128" s="18">
        <v>3.99</v>
      </c>
      <c r="G128" s="18">
        <v>4.034</v>
      </c>
      <c r="H128" s="39">
        <f>G128-F128</f>
        <v>0.043999999999999595</v>
      </c>
      <c r="I128" s="40">
        <v>5.5</v>
      </c>
      <c r="J128" s="41">
        <v>898</v>
      </c>
      <c r="K128" s="21">
        <f>SUM(H128*I128*J128)</f>
        <v>217.315999999998</v>
      </c>
      <c r="L128" s="236"/>
    </row>
    <row r="129" spans="1:12" ht="15">
      <c r="A129" s="165"/>
      <c r="B129" s="16"/>
      <c r="C129" s="38" t="s">
        <v>172</v>
      </c>
      <c r="D129" s="16" t="s">
        <v>18</v>
      </c>
      <c r="E129" s="73" t="s">
        <v>177</v>
      </c>
      <c r="F129" s="18">
        <v>4.529</v>
      </c>
      <c r="G129" s="18">
        <v>7.136</v>
      </c>
      <c r="H129" s="39">
        <f>G129-F129</f>
        <v>2.607</v>
      </c>
      <c r="I129" s="40">
        <v>5.7</v>
      </c>
      <c r="J129" s="41">
        <v>270</v>
      </c>
      <c r="K129" s="21">
        <f>SUM(H129*I129*J129)</f>
        <v>4012.1730000000002</v>
      </c>
      <c r="L129" s="236"/>
    </row>
    <row r="130" spans="1:12" ht="15">
      <c r="A130" s="333"/>
      <c r="B130" s="561" t="s">
        <v>178</v>
      </c>
      <c r="C130" s="562"/>
      <c r="D130" s="563"/>
      <c r="E130" s="61"/>
      <c r="F130" s="31"/>
      <c r="G130" s="31"/>
      <c r="H130" s="42">
        <f>SUM(H125:H129)</f>
        <v>5.9</v>
      </c>
      <c r="I130" s="43"/>
      <c r="J130" s="44"/>
      <c r="K130" s="22">
        <f>SUM(K125:K129)</f>
        <v>11933.123</v>
      </c>
      <c r="L130" s="236"/>
    </row>
    <row r="131" spans="1:12" ht="15">
      <c r="A131" s="332">
        <v>27</v>
      </c>
      <c r="B131" s="16"/>
      <c r="C131" s="38" t="s">
        <v>179</v>
      </c>
      <c r="D131" s="16" t="s">
        <v>18</v>
      </c>
      <c r="E131" s="58" t="s">
        <v>180</v>
      </c>
      <c r="F131" s="18">
        <v>0.112</v>
      </c>
      <c r="G131" s="18">
        <v>1.367</v>
      </c>
      <c r="H131" s="39">
        <f>G131-F131</f>
        <v>1.255</v>
      </c>
      <c r="I131" s="40">
        <v>6.1</v>
      </c>
      <c r="J131" s="41">
        <v>800</v>
      </c>
      <c r="K131" s="21">
        <f>SUM(H131*I131*J131)</f>
        <v>6124.4</v>
      </c>
      <c r="L131" s="236"/>
    </row>
    <row r="132" spans="1:12" ht="15">
      <c r="A132" s="333"/>
      <c r="B132" s="561" t="s">
        <v>181</v>
      </c>
      <c r="C132" s="562"/>
      <c r="D132" s="563"/>
      <c r="E132" s="272"/>
      <c r="F132" s="31"/>
      <c r="G132" s="31"/>
      <c r="H132" s="42">
        <f>SUM(H131:H131)</f>
        <v>1.255</v>
      </c>
      <c r="I132" s="43"/>
      <c r="J132" s="44"/>
      <c r="K132" s="22">
        <f>SUM(K131:K131)</f>
        <v>6124.4</v>
      </c>
      <c r="L132" s="236"/>
    </row>
    <row r="133" spans="1:12" ht="15">
      <c r="A133" s="137">
        <v>28</v>
      </c>
      <c r="B133" s="100"/>
      <c r="C133" s="99" t="s">
        <v>182</v>
      </c>
      <c r="D133" s="100" t="s">
        <v>29</v>
      </c>
      <c r="E133" s="101" t="s">
        <v>183</v>
      </c>
      <c r="F133" s="102">
        <v>0.596</v>
      </c>
      <c r="G133" s="102">
        <v>2.014</v>
      </c>
      <c r="H133" s="102">
        <v>1.4179999999999997</v>
      </c>
      <c r="I133" s="103">
        <v>5</v>
      </c>
      <c r="J133" s="104">
        <v>270</v>
      </c>
      <c r="K133" s="21">
        <f>SUM(H133*I133*J133*1.21)</f>
        <v>2316.3029999999994</v>
      </c>
      <c r="L133" s="236"/>
    </row>
    <row r="134" spans="1:12" ht="15">
      <c r="A134" s="138"/>
      <c r="B134" s="100"/>
      <c r="C134" s="99" t="s">
        <v>182</v>
      </c>
      <c r="D134" s="100" t="s">
        <v>29</v>
      </c>
      <c r="E134" s="109"/>
      <c r="F134" s="102">
        <v>2.014</v>
      </c>
      <c r="G134" s="102">
        <v>2.935</v>
      </c>
      <c r="H134" s="102">
        <v>0.9210000000000003</v>
      </c>
      <c r="I134" s="103">
        <v>5</v>
      </c>
      <c r="J134" s="104">
        <v>550</v>
      </c>
      <c r="K134" s="21">
        <f>SUM(H134*I134*J134*1.21)</f>
        <v>3064.627500000001</v>
      </c>
      <c r="L134" s="236"/>
    </row>
    <row r="135" spans="1:12" ht="15">
      <c r="A135" s="138"/>
      <c r="B135" s="100"/>
      <c r="C135" s="99" t="s">
        <v>182</v>
      </c>
      <c r="D135" s="100" t="s">
        <v>29</v>
      </c>
      <c r="E135" s="109"/>
      <c r="F135" s="102">
        <v>2.935</v>
      </c>
      <c r="G135" s="102">
        <v>3.887</v>
      </c>
      <c r="H135" s="102">
        <v>0.952</v>
      </c>
      <c r="I135" s="103">
        <v>5</v>
      </c>
      <c r="J135" s="104">
        <v>270</v>
      </c>
      <c r="K135" s="21">
        <f>SUM(H135*I135*J135*1.21)</f>
        <v>1555.092</v>
      </c>
      <c r="L135" s="236"/>
    </row>
    <row r="136" spans="1:13" ht="15">
      <c r="A136" s="295"/>
      <c r="B136" s="515" t="s">
        <v>184</v>
      </c>
      <c r="C136" s="516"/>
      <c r="D136" s="517"/>
      <c r="E136" s="109"/>
      <c r="F136" s="102"/>
      <c r="G136" s="102"/>
      <c r="H136" s="110">
        <f>SUBTOTAL(9,H133:H135)</f>
        <v>3.291</v>
      </c>
      <c r="I136" s="103"/>
      <c r="J136" s="104"/>
      <c r="K136" s="22">
        <f>SUBTOTAL(9,K133:K135)</f>
        <v>6936.022500000001</v>
      </c>
      <c r="L136" s="321"/>
      <c r="M136" s="95"/>
    </row>
    <row r="137" spans="1:12" ht="15">
      <c r="A137" s="520">
        <v>29</v>
      </c>
      <c r="B137" s="16"/>
      <c r="C137" s="82" t="s">
        <v>185</v>
      </c>
      <c r="D137" s="16" t="s">
        <v>47</v>
      </c>
      <c r="E137" s="80" t="s">
        <v>186</v>
      </c>
      <c r="F137" s="81">
        <v>0.372</v>
      </c>
      <c r="G137" s="81">
        <v>2.175</v>
      </c>
      <c r="H137" s="264">
        <f>SUM(G137-F137)</f>
        <v>1.803</v>
      </c>
      <c r="I137" s="148">
        <v>5.3</v>
      </c>
      <c r="J137" s="149">
        <v>400</v>
      </c>
      <c r="K137" s="21">
        <f>SUM(H137*I137*J137)</f>
        <v>3822.3599999999997</v>
      </c>
      <c r="L137" s="255"/>
    </row>
    <row r="138" spans="1:12" ht="15">
      <c r="A138" s="522"/>
      <c r="B138" s="542" t="s">
        <v>905</v>
      </c>
      <c r="C138" s="543"/>
      <c r="D138" s="544"/>
      <c r="E138" s="87"/>
      <c r="F138" s="88"/>
      <c r="G138" s="88"/>
      <c r="H138" s="265">
        <f>SUM(H137)</f>
        <v>1.803</v>
      </c>
      <c r="I138" s="150"/>
      <c r="J138" s="151"/>
      <c r="K138" s="22">
        <f>SUM(K137)</f>
        <v>3822.3599999999997</v>
      </c>
      <c r="L138" s="236"/>
    </row>
    <row r="139" spans="1:12" ht="15">
      <c r="A139" s="310"/>
      <c r="B139" s="161"/>
      <c r="C139" s="161"/>
      <c r="D139" s="161"/>
      <c r="E139" s="186"/>
      <c r="F139" s="187"/>
      <c r="G139" s="187"/>
      <c r="H139" s="285"/>
      <c r="I139" s="188"/>
      <c r="J139" s="189"/>
      <c r="K139" s="167"/>
      <c r="L139" s="236"/>
    </row>
    <row r="140" spans="1:12" ht="15">
      <c r="A140" s="310"/>
      <c r="B140" s="161"/>
      <c r="C140" s="161"/>
      <c r="D140" s="161"/>
      <c r="E140" s="186"/>
      <c r="F140" s="187"/>
      <c r="G140" s="187"/>
      <c r="H140" s="285"/>
      <c r="I140" s="188"/>
      <c r="J140" s="189"/>
      <c r="K140" s="167"/>
      <c r="L140" s="236"/>
    </row>
    <row r="141" spans="1:12" ht="15.75" thickBot="1">
      <c r="A141" s="509">
        <v>7</v>
      </c>
      <c r="B141" s="509"/>
      <c r="C141" s="509"/>
      <c r="D141" s="509"/>
      <c r="E141" s="509"/>
      <c r="F141" s="509"/>
      <c r="G141" s="509"/>
      <c r="H141" s="509"/>
      <c r="I141" s="509"/>
      <c r="J141" s="509"/>
      <c r="K141" s="509"/>
      <c r="L141" s="236"/>
    </row>
    <row r="142" spans="1:12" ht="36">
      <c r="A142" s="228" t="s">
        <v>0</v>
      </c>
      <c r="B142" s="229" t="s">
        <v>1</v>
      </c>
      <c r="C142" s="230" t="s">
        <v>2</v>
      </c>
      <c r="D142" s="231" t="s">
        <v>3</v>
      </c>
      <c r="E142" s="230" t="s">
        <v>4</v>
      </c>
      <c r="F142" s="526" t="s">
        <v>5</v>
      </c>
      <c r="G142" s="527"/>
      <c r="H142" s="232" t="s">
        <v>6</v>
      </c>
      <c r="I142" s="233" t="s">
        <v>7</v>
      </c>
      <c r="J142" s="234" t="s">
        <v>8</v>
      </c>
      <c r="K142" s="235" t="s">
        <v>9</v>
      </c>
      <c r="L142" s="236"/>
    </row>
    <row r="143" spans="1:12" ht="15" customHeight="1" thickBot="1">
      <c r="A143" s="237" t="s">
        <v>10</v>
      </c>
      <c r="B143" s="238"/>
      <c r="C143" s="239"/>
      <c r="D143" s="240"/>
      <c r="E143" s="241"/>
      <c r="F143" s="242" t="s">
        <v>11</v>
      </c>
      <c r="G143" s="243" t="s">
        <v>12</v>
      </c>
      <c r="H143" s="244" t="s">
        <v>13</v>
      </c>
      <c r="I143" s="245" t="s">
        <v>14</v>
      </c>
      <c r="J143" s="246" t="s">
        <v>15</v>
      </c>
      <c r="K143" s="247" t="s">
        <v>16</v>
      </c>
      <c r="L143" s="236"/>
    </row>
    <row r="144" spans="1:12" ht="4.5" customHeight="1">
      <c r="A144" s="248"/>
      <c r="B144" s="249"/>
      <c r="C144" s="250"/>
      <c r="D144" s="249"/>
      <c r="E144" s="251"/>
      <c r="F144" s="252"/>
      <c r="G144" s="252"/>
      <c r="H144" s="252"/>
      <c r="I144" s="253"/>
      <c r="J144" s="250"/>
      <c r="K144" s="254"/>
      <c r="L144" s="236"/>
    </row>
    <row r="145" spans="1:12" ht="15">
      <c r="A145" s="332">
        <v>30</v>
      </c>
      <c r="B145" s="16" t="s">
        <v>187</v>
      </c>
      <c r="C145" s="38" t="s">
        <v>188</v>
      </c>
      <c r="D145" s="16" t="s">
        <v>38</v>
      </c>
      <c r="E145" s="34" t="s">
        <v>189</v>
      </c>
      <c r="F145" s="18">
        <v>2.823</v>
      </c>
      <c r="G145" s="18">
        <v>3.843</v>
      </c>
      <c r="H145" s="39">
        <f>G145-F145</f>
        <v>1.02</v>
      </c>
      <c r="I145" s="196">
        <v>5.3</v>
      </c>
      <c r="J145" s="41">
        <v>400</v>
      </c>
      <c r="K145" s="21">
        <f>SUM(H145*I145*J145)</f>
        <v>2162.4</v>
      </c>
      <c r="L145" s="255"/>
    </row>
    <row r="146" spans="1:12" ht="15">
      <c r="A146" s="165"/>
      <c r="B146" s="16" t="s">
        <v>187</v>
      </c>
      <c r="C146" s="38" t="s">
        <v>188</v>
      </c>
      <c r="D146" s="16" t="s">
        <v>38</v>
      </c>
      <c r="E146" s="71"/>
      <c r="F146" s="18">
        <v>3.843</v>
      </c>
      <c r="G146" s="18">
        <v>5.141</v>
      </c>
      <c r="H146" s="39">
        <f>G146-F146</f>
        <v>1.298</v>
      </c>
      <c r="I146" s="196">
        <v>6.2</v>
      </c>
      <c r="J146" s="41">
        <v>400</v>
      </c>
      <c r="K146" s="21">
        <f>SUM(H146*I146*J146)</f>
        <v>3219.0400000000004</v>
      </c>
      <c r="L146" s="255"/>
    </row>
    <row r="147" spans="1:12" ht="15">
      <c r="A147" s="165"/>
      <c r="B147" s="16" t="s">
        <v>187</v>
      </c>
      <c r="C147" s="38" t="s">
        <v>188</v>
      </c>
      <c r="D147" s="16" t="s">
        <v>38</v>
      </c>
      <c r="E147" s="73"/>
      <c r="F147" s="18">
        <v>5.141</v>
      </c>
      <c r="G147" s="18">
        <v>6.326</v>
      </c>
      <c r="H147" s="39">
        <f>G147-F147</f>
        <v>1.1849999999999996</v>
      </c>
      <c r="I147" s="196">
        <v>6.6</v>
      </c>
      <c r="J147" s="41">
        <v>400</v>
      </c>
      <c r="K147" s="21">
        <f>SUM(H147*I147*J147)</f>
        <v>3128.3999999999987</v>
      </c>
      <c r="L147" s="255"/>
    </row>
    <row r="148" spans="1:12" ht="15">
      <c r="A148" s="333"/>
      <c r="B148" s="561" t="s">
        <v>190</v>
      </c>
      <c r="C148" s="562"/>
      <c r="D148" s="563"/>
      <c r="E148" s="73"/>
      <c r="F148" s="18"/>
      <c r="G148" s="18"/>
      <c r="H148" s="42">
        <f>SUM(H145:H147)</f>
        <v>3.5029999999999997</v>
      </c>
      <c r="I148" s="196"/>
      <c r="J148" s="41"/>
      <c r="K148" s="22">
        <f>SUBTOTAL(9,K145:K147)</f>
        <v>8509.84</v>
      </c>
      <c r="L148" s="236"/>
    </row>
    <row r="149" spans="1:12" ht="15">
      <c r="A149" s="298">
        <v>31</v>
      </c>
      <c r="B149" s="144"/>
      <c r="C149" s="159" t="s">
        <v>191</v>
      </c>
      <c r="D149" s="144" t="s">
        <v>116</v>
      </c>
      <c r="E149" s="172" t="s">
        <v>192</v>
      </c>
      <c r="F149" s="157">
        <v>0</v>
      </c>
      <c r="G149" s="157">
        <v>1.198</v>
      </c>
      <c r="H149" s="273">
        <f aca="true" t="shared" si="7" ref="H149:H154">G149-F149</f>
        <v>1.198</v>
      </c>
      <c r="I149" s="274">
        <v>5</v>
      </c>
      <c r="J149" s="275">
        <v>385</v>
      </c>
      <c r="K149" s="160">
        <f aca="true" t="shared" si="8" ref="K149:K154">SUM(H149*I149*J149)</f>
        <v>2306.15</v>
      </c>
      <c r="L149" s="255"/>
    </row>
    <row r="150" spans="1:12" ht="15">
      <c r="A150" s="299"/>
      <c r="B150" s="144"/>
      <c r="C150" s="159" t="s">
        <v>191</v>
      </c>
      <c r="D150" s="144" t="s">
        <v>116</v>
      </c>
      <c r="E150" s="172"/>
      <c r="F150" s="157">
        <v>1.198</v>
      </c>
      <c r="G150" s="157">
        <v>1.571</v>
      </c>
      <c r="H150" s="273">
        <f t="shared" si="7"/>
        <v>0.373</v>
      </c>
      <c r="I150" s="274">
        <v>5</v>
      </c>
      <c r="J150" s="275">
        <v>890</v>
      </c>
      <c r="K150" s="160">
        <f t="shared" si="8"/>
        <v>1659.85</v>
      </c>
      <c r="L150" s="255"/>
    </row>
    <row r="151" spans="1:12" ht="15">
      <c r="A151" s="299"/>
      <c r="B151" s="144"/>
      <c r="C151" s="159" t="s">
        <v>191</v>
      </c>
      <c r="D151" s="144" t="s">
        <v>116</v>
      </c>
      <c r="E151" s="172"/>
      <c r="F151" s="157">
        <v>1.571</v>
      </c>
      <c r="G151" s="157">
        <v>2.118</v>
      </c>
      <c r="H151" s="273">
        <f t="shared" si="7"/>
        <v>0.5469999999999999</v>
      </c>
      <c r="I151" s="274">
        <v>5</v>
      </c>
      <c r="J151" s="275">
        <v>385</v>
      </c>
      <c r="K151" s="160">
        <f t="shared" si="8"/>
        <v>1052.9749999999997</v>
      </c>
      <c r="L151" s="255"/>
    </row>
    <row r="152" spans="1:12" ht="15">
      <c r="A152" s="299"/>
      <c r="B152" s="144"/>
      <c r="C152" s="159" t="s">
        <v>191</v>
      </c>
      <c r="D152" s="144" t="s">
        <v>116</v>
      </c>
      <c r="E152" s="172"/>
      <c r="F152" s="157">
        <v>2.118</v>
      </c>
      <c r="G152" s="157">
        <v>2.301</v>
      </c>
      <c r="H152" s="273">
        <f t="shared" si="7"/>
        <v>0.18300000000000027</v>
      </c>
      <c r="I152" s="274">
        <v>4.9</v>
      </c>
      <c r="J152" s="276">
        <v>890</v>
      </c>
      <c r="K152" s="160">
        <f t="shared" si="8"/>
        <v>798.0630000000012</v>
      </c>
      <c r="L152" s="255"/>
    </row>
    <row r="153" spans="1:12" ht="15">
      <c r="A153" s="299"/>
      <c r="B153" s="144"/>
      <c r="C153" s="159" t="s">
        <v>191</v>
      </c>
      <c r="D153" s="144" t="s">
        <v>116</v>
      </c>
      <c r="E153" s="172"/>
      <c r="F153" s="157">
        <v>2.301</v>
      </c>
      <c r="G153" s="157">
        <v>3.048</v>
      </c>
      <c r="H153" s="273">
        <f t="shared" si="7"/>
        <v>0.7469999999999999</v>
      </c>
      <c r="I153" s="274">
        <v>3.8</v>
      </c>
      <c r="J153" s="276">
        <v>385</v>
      </c>
      <c r="K153" s="160">
        <f t="shared" si="8"/>
        <v>1092.8609999999999</v>
      </c>
      <c r="L153" s="255"/>
    </row>
    <row r="154" spans="1:12" ht="15">
      <c r="A154" s="299"/>
      <c r="B154" s="144"/>
      <c r="C154" s="159" t="s">
        <v>191</v>
      </c>
      <c r="D154" s="144" t="s">
        <v>116</v>
      </c>
      <c r="E154" s="172"/>
      <c r="F154" s="157">
        <v>3.608</v>
      </c>
      <c r="G154" s="157">
        <v>4.651</v>
      </c>
      <c r="H154" s="273">
        <f t="shared" si="7"/>
        <v>1.0429999999999997</v>
      </c>
      <c r="I154" s="274">
        <v>4.7</v>
      </c>
      <c r="J154" s="276">
        <v>385</v>
      </c>
      <c r="K154" s="160">
        <f t="shared" si="8"/>
        <v>1887.3084999999996</v>
      </c>
      <c r="L154" s="255"/>
    </row>
    <row r="155" spans="1:16" ht="15">
      <c r="A155" s="300"/>
      <c r="B155" s="561" t="s">
        <v>906</v>
      </c>
      <c r="C155" s="562"/>
      <c r="D155" s="563"/>
      <c r="E155" s="156"/>
      <c r="F155" s="145"/>
      <c r="G155" s="145"/>
      <c r="H155" s="146">
        <f>H149+H150+H151+H152+H153+H154</f>
        <v>4.090999999999999</v>
      </c>
      <c r="I155" s="147"/>
      <c r="J155" s="94"/>
      <c r="K155" s="94">
        <f>SUBTOTAL(9,K149:K154)</f>
        <v>8797.2075</v>
      </c>
      <c r="L155" s="236"/>
      <c r="P155" s="323"/>
    </row>
    <row r="156" spans="1:12" ht="15">
      <c r="A156" s="420">
        <v>32</v>
      </c>
      <c r="B156" s="152"/>
      <c r="C156" s="153" t="s">
        <v>193</v>
      </c>
      <c r="D156" s="152" t="s">
        <v>116</v>
      </c>
      <c r="E156" s="154" t="s">
        <v>194</v>
      </c>
      <c r="F156" s="155">
        <v>0</v>
      </c>
      <c r="G156" s="155">
        <v>0.352</v>
      </c>
      <c r="H156" s="266">
        <f>G156-F156</f>
        <v>0.352</v>
      </c>
      <c r="I156" s="267">
        <v>5.5</v>
      </c>
      <c r="J156" s="268">
        <v>385</v>
      </c>
      <c r="K156" s="418">
        <f>SUM(H156*I156*J156)</f>
        <v>745.36</v>
      </c>
      <c r="L156" s="255"/>
    </row>
    <row r="157" spans="1:12" ht="15">
      <c r="A157" s="419"/>
      <c r="B157" s="152"/>
      <c r="C157" s="153" t="s">
        <v>193</v>
      </c>
      <c r="D157" s="152" t="s">
        <v>116</v>
      </c>
      <c r="E157" s="154" t="s">
        <v>195</v>
      </c>
      <c r="F157" s="155">
        <v>0.352</v>
      </c>
      <c r="G157" s="155">
        <v>0.686</v>
      </c>
      <c r="H157" s="266">
        <f>G157-F157</f>
        <v>0.3340000000000001</v>
      </c>
      <c r="I157" s="267">
        <v>5.5</v>
      </c>
      <c r="J157" s="268">
        <v>385</v>
      </c>
      <c r="K157" s="418">
        <f>SUM(H157*I157*J157)</f>
        <v>707.2450000000001</v>
      </c>
      <c r="L157" s="255"/>
    </row>
    <row r="158" spans="1:12" ht="15">
      <c r="A158" s="419"/>
      <c r="B158" s="152"/>
      <c r="C158" s="153" t="s">
        <v>193</v>
      </c>
      <c r="D158" s="152" t="s">
        <v>116</v>
      </c>
      <c r="E158" s="154"/>
      <c r="F158" s="155">
        <v>0.686</v>
      </c>
      <c r="G158" s="155">
        <v>0.896</v>
      </c>
      <c r="H158" s="266">
        <f>G158-F158</f>
        <v>0.20999999999999996</v>
      </c>
      <c r="I158" s="267">
        <v>5.5</v>
      </c>
      <c r="J158" s="268">
        <v>385</v>
      </c>
      <c r="K158" s="418">
        <f>SUM(H158*I158*J158)</f>
        <v>444.6749999999999</v>
      </c>
      <c r="L158" s="255"/>
    </row>
    <row r="159" spans="1:12" ht="15">
      <c r="A159" s="419"/>
      <c r="B159" s="152"/>
      <c r="C159" s="153" t="s">
        <v>193</v>
      </c>
      <c r="D159" s="152" t="s">
        <v>116</v>
      </c>
      <c r="E159" s="154"/>
      <c r="F159" s="155">
        <v>0.896</v>
      </c>
      <c r="G159" s="155">
        <v>6.697</v>
      </c>
      <c r="H159" s="266">
        <f>G159-F159</f>
        <v>5.801</v>
      </c>
      <c r="I159" s="267">
        <v>5.5</v>
      </c>
      <c r="J159" s="268">
        <v>385</v>
      </c>
      <c r="K159" s="418">
        <f>SUM(H159*I159*J159)</f>
        <v>12283.6175</v>
      </c>
      <c r="L159" s="255"/>
    </row>
    <row r="160" spans="1:12" ht="15">
      <c r="A160" s="294"/>
      <c r="B160" s="561" t="s">
        <v>907</v>
      </c>
      <c r="C160" s="562"/>
      <c r="D160" s="563"/>
      <c r="E160" s="269"/>
      <c r="F160" s="270"/>
      <c r="G160" s="270"/>
      <c r="H160" s="146">
        <f>H156+H157+H158+H159</f>
        <v>6.697</v>
      </c>
      <c r="I160" s="147"/>
      <c r="J160" s="94"/>
      <c r="K160" s="94">
        <f>SUBTOTAL(9,K156:K159)</f>
        <v>14180.897500000001</v>
      </c>
      <c r="L160" s="236"/>
    </row>
    <row r="161" spans="1:12" ht="15">
      <c r="A161" s="332">
        <v>33</v>
      </c>
      <c r="B161" s="16"/>
      <c r="C161" s="38" t="s">
        <v>196</v>
      </c>
      <c r="D161" s="16" t="s">
        <v>44</v>
      </c>
      <c r="E161" s="58" t="s">
        <v>197</v>
      </c>
      <c r="F161" s="18">
        <v>0</v>
      </c>
      <c r="G161" s="18">
        <v>2.091</v>
      </c>
      <c r="H161" s="39">
        <f>G161-F161</f>
        <v>2.091</v>
      </c>
      <c r="I161" s="196">
        <v>4.5</v>
      </c>
      <c r="J161" s="41">
        <v>430</v>
      </c>
      <c r="K161" s="21">
        <f>SUM(H161*I161*J161)</f>
        <v>4046.0850000000005</v>
      </c>
      <c r="L161" s="236"/>
    </row>
    <row r="162" spans="1:12" ht="15">
      <c r="A162" s="333"/>
      <c r="B162" s="515" t="s">
        <v>198</v>
      </c>
      <c r="C162" s="516"/>
      <c r="D162" s="517"/>
      <c r="E162" s="74"/>
      <c r="F162" s="18"/>
      <c r="G162" s="18"/>
      <c r="H162" s="42">
        <f>SUM(H161)</f>
        <v>2.091</v>
      </c>
      <c r="I162" s="196"/>
      <c r="J162" s="41"/>
      <c r="K162" s="22">
        <f>SUM(K161)</f>
        <v>4046.0850000000005</v>
      </c>
      <c r="L162" s="236"/>
    </row>
    <row r="163" spans="1:12" ht="15">
      <c r="A163" s="301">
        <v>34</v>
      </c>
      <c r="B163" s="45"/>
      <c r="C163" s="45" t="s">
        <v>199</v>
      </c>
      <c r="D163" s="16" t="s">
        <v>18</v>
      </c>
      <c r="E163" s="63" t="s">
        <v>200</v>
      </c>
      <c r="F163" s="29">
        <v>10.157</v>
      </c>
      <c r="G163" s="29">
        <v>11.67</v>
      </c>
      <c r="H163" s="29">
        <f>G163-F163</f>
        <v>1.513</v>
      </c>
      <c r="I163" s="191">
        <v>5.5</v>
      </c>
      <c r="J163" s="45">
        <v>366</v>
      </c>
      <c r="K163" s="21">
        <f>SUM(H163*I163*J163)</f>
        <v>3045.6690000000003</v>
      </c>
      <c r="L163" s="236"/>
    </row>
    <row r="164" spans="1:12" ht="15">
      <c r="A164" s="296"/>
      <c r="B164" s="45"/>
      <c r="C164" s="45" t="s">
        <v>199</v>
      </c>
      <c r="D164" s="16" t="s">
        <v>18</v>
      </c>
      <c r="E164" s="35" t="s">
        <v>202</v>
      </c>
      <c r="F164" s="29">
        <v>12.956</v>
      </c>
      <c r="G164" s="29">
        <v>13.157</v>
      </c>
      <c r="H164" s="29">
        <f>G164-F164</f>
        <v>0.2010000000000005</v>
      </c>
      <c r="I164" s="191">
        <v>6</v>
      </c>
      <c r="J164" s="45">
        <v>366</v>
      </c>
      <c r="K164" s="21">
        <f>SUM(H164*I164*J164)</f>
        <v>441.3960000000011</v>
      </c>
      <c r="L164" s="236"/>
    </row>
    <row r="165" spans="1:12" ht="15">
      <c r="A165" s="296"/>
      <c r="B165" s="45"/>
      <c r="C165" s="45" t="s">
        <v>199</v>
      </c>
      <c r="D165" s="16" t="s">
        <v>18</v>
      </c>
      <c r="E165" s="35" t="s">
        <v>203</v>
      </c>
      <c r="F165" s="29">
        <v>14.064</v>
      </c>
      <c r="G165" s="29">
        <v>15.093</v>
      </c>
      <c r="H165" s="29">
        <f>G165-F165</f>
        <v>1.029</v>
      </c>
      <c r="I165" s="191">
        <v>5.7</v>
      </c>
      <c r="J165" s="45">
        <v>366</v>
      </c>
      <c r="K165" s="21">
        <f>SUM(H165*I165*J165)</f>
        <v>2146.6998</v>
      </c>
      <c r="L165" s="236"/>
    </row>
    <row r="166" spans="1:12" ht="15">
      <c r="A166" s="296"/>
      <c r="B166" s="45"/>
      <c r="C166" s="45" t="s">
        <v>199</v>
      </c>
      <c r="D166" s="16" t="s">
        <v>18</v>
      </c>
      <c r="E166" s="35" t="s">
        <v>204</v>
      </c>
      <c r="F166" s="29">
        <v>16.16</v>
      </c>
      <c r="G166" s="29">
        <v>16.918</v>
      </c>
      <c r="H166" s="29">
        <f>G166-F166</f>
        <v>0.7579999999999991</v>
      </c>
      <c r="I166" s="191">
        <v>5.7</v>
      </c>
      <c r="J166" s="45">
        <v>366</v>
      </c>
      <c r="K166" s="21">
        <f>SUM(H166*I166*J166)</f>
        <v>1581.3395999999982</v>
      </c>
      <c r="L166" s="236"/>
    </row>
    <row r="167" spans="1:12" ht="15">
      <c r="A167" s="297"/>
      <c r="B167" s="515" t="s">
        <v>938</v>
      </c>
      <c r="C167" s="516"/>
      <c r="D167" s="517"/>
      <c r="E167" s="63"/>
      <c r="F167" s="33"/>
      <c r="G167" s="33"/>
      <c r="H167" s="33">
        <f>SUM(H163:H166)</f>
        <v>3.5009999999999994</v>
      </c>
      <c r="I167" s="205"/>
      <c r="J167" s="204"/>
      <c r="K167" s="22">
        <f>SUM(K163:K166)</f>
        <v>7215.104399999999</v>
      </c>
      <c r="L167" s="236"/>
    </row>
    <row r="168" spans="1:12" ht="15">
      <c r="A168" s="545">
        <v>35</v>
      </c>
      <c r="B168" s="159"/>
      <c r="C168" s="159" t="s">
        <v>1067</v>
      </c>
      <c r="D168" s="159" t="s">
        <v>112</v>
      </c>
      <c r="E168" s="308" t="s">
        <v>205</v>
      </c>
      <c r="F168" s="24">
        <v>1.756</v>
      </c>
      <c r="G168" s="18">
        <v>2.497</v>
      </c>
      <c r="H168" s="39">
        <f>G168-F168</f>
        <v>0.7409999999999999</v>
      </c>
      <c r="I168" s="196">
        <v>4.921052631578948</v>
      </c>
      <c r="J168" s="41">
        <v>450</v>
      </c>
      <c r="K168" s="21">
        <f>SUM(H168*I168*J168)</f>
        <v>1640.9249999999997</v>
      </c>
      <c r="L168" s="236"/>
    </row>
    <row r="169" spans="1:12" ht="15">
      <c r="A169" s="546">
        <v>6</v>
      </c>
      <c r="B169" s="303"/>
      <c r="C169" s="303" t="s">
        <v>1067</v>
      </c>
      <c r="D169" s="303" t="s">
        <v>112</v>
      </c>
      <c r="E169" s="256"/>
      <c r="F169" s="24">
        <v>3.454</v>
      </c>
      <c r="G169" s="18">
        <v>3.969</v>
      </c>
      <c r="H169" s="39">
        <f>G169-F169</f>
        <v>0.5149999999999997</v>
      </c>
      <c r="I169" s="196">
        <v>4.2</v>
      </c>
      <c r="J169" s="41">
        <v>450</v>
      </c>
      <c r="K169" s="21">
        <f>SUM(H169*I169*J169)</f>
        <v>973.3499999999996</v>
      </c>
      <c r="L169" s="236"/>
    </row>
    <row r="170" spans="1:13" ht="15">
      <c r="A170" s="286"/>
      <c r="B170" s="515" t="s">
        <v>206</v>
      </c>
      <c r="C170" s="516"/>
      <c r="D170" s="517"/>
      <c r="E170" s="289"/>
      <c r="F170" s="139"/>
      <c r="G170" s="31"/>
      <c r="H170" s="42">
        <f>SUBTOTAL(9,H168:H169)</f>
        <v>1.2559999999999996</v>
      </c>
      <c r="I170" s="197"/>
      <c r="J170" s="44"/>
      <c r="K170" s="22">
        <f>SUBTOTAL(9,K168:K169)</f>
        <v>2614.274999999999</v>
      </c>
      <c r="L170" s="321"/>
      <c r="M170" s="95"/>
    </row>
    <row r="171" spans="1:12" ht="15">
      <c r="A171" s="137">
        <v>36</v>
      </c>
      <c r="B171" s="100"/>
      <c r="C171" s="99" t="s">
        <v>207</v>
      </c>
      <c r="D171" s="100" t="s">
        <v>29</v>
      </c>
      <c r="E171" s="101" t="s">
        <v>208</v>
      </c>
      <c r="F171" s="102">
        <v>7.455</v>
      </c>
      <c r="G171" s="102">
        <v>7.831</v>
      </c>
      <c r="H171" s="102">
        <v>0.37600000000000033</v>
      </c>
      <c r="I171" s="103">
        <v>4.5</v>
      </c>
      <c r="J171" s="104">
        <v>550</v>
      </c>
      <c r="K171" s="21">
        <f aca="true" t="shared" si="9" ref="K171:K181">SUM(H171*I171*J171*1.21)</f>
        <v>1126.026000000001</v>
      </c>
      <c r="L171" s="255"/>
    </row>
    <row r="172" spans="1:12" ht="15">
      <c r="A172" s="138"/>
      <c r="B172" s="100"/>
      <c r="C172" s="99" t="s">
        <v>207</v>
      </c>
      <c r="D172" s="100" t="s">
        <v>29</v>
      </c>
      <c r="E172" s="109"/>
      <c r="F172" s="102">
        <v>7.831</v>
      </c>
      <c r="G172" s="102">
        <v>8.278</v>
      </c>
      <c r="H172" s="102">
        <v>0.44700000000000006</v>
      </c>
      <c r="I172" s="103">
        <v>4.5</v>
      </c>
      <c r="J172" s="104">
        <v>550</v>
      </c>
      <c r="K172" s="21">
        <f t="shared" si="9"/>
        <v>1338.65325</v>
      </c>
      <c r="L172" s="255"/>
    </row>
    <row r="173" spans="1:12" ht="15">
      <c r="A173" s="138"/>
      <c r="B173" s="100"/>
      <c r="C173" s="99" t="s">
        <v>207</v>
      </c>
      <c r="D173" s="100" t="s">
        <v>29</v>
      </c>
      <c r="E173" s="126"/>
      <c r="F173" s="102">
        <v>8.278</v>
      </c>
      <c r="G173" s="102">
        <v>9.569</v>
      </c>
      <c r="H173" s="102">
        <v>1.2910000000000004</v>
      </c>
      <c r="I173" s="103">
        <v>5.2</v>
      </c>
      <c r="J173" s="104">
        <v>270</v>
      </c>
      <c r="K173" s="21">
        <f t="shared" si="9"/>
        <v>2193.2024400000005</v>
      </c>
      <c r="L173" s="255"/>
    </row>
    <row r="174" spans="1:12" ht="15">
      <c r="A174" s="295"/>
      <c r="B174" s="100"/>
      <c r="C174" s="99" t="s">
        <v>207</v>
      </c>
      <c r="D174" s="100" t="s">
        <v>29</v>
      </c>
      <c r="E174" s="109"/>
      <c r="F174" s="102">
        <v>9.569</v>
      </c>
      <c r="G174" s="102">
        <v>11.045</v>
      </c>
      <c r="H174" s="102">
        <v>1.475999999999999</v>
      </c>
      <c r="I174" s="103">
        <v>5</v>
      </c>
      <c r="J174" s="104">
        <v>270</v>
      </c>
      <c r="K174" s="21">
        <f t="shared" si="9"/>
        <v>2411.0459999999985</v>
      </c>
      <c r="L174" s="255"/>
    </row>
    <row r="175" spans="1:12" ht="15">
      <c r="A175" s="312"/>
      <c r="B175" s="135"/>
      <c r="C175" s="448"/>
      <c r="D175" s="135"/>
      <c r="E175" s="221"/>
      <c r="F175" s="222"/>
      <c r="G175" s="222"/>
      <c r="H175" s="222"/>
      <c r="I175" s="223"/>
      <c r="J175" s="224"/>
      <c r="K175" s="449"/>
      <c r="L175" s="255"/>
    </row>
    <row r="176" spans="1:12" ht="15.75" thickBot="1">
      <c r="A176" s="509">
        <v>8</v>
      </c>
      <c r="B176" s="509"/>
      <c r="C176" s="509"/>
      <c r="D176" s="509"/>
      <c r="E176" s="509"/>
      <c r="F176" s="509"/>
      <c r="G176" s="509"/>
      <c r="H176" s="509"/>
      <c r="I176" s="509"/>
      <c r="J176" s="509"/>
      <c r="K176" s="509"/>
      <c r="L176" s="236"/>
    </row>
    <row r="177" spans="1:12" ht="36">
      <c r="A177" s="228" t="s">
        <v>0</v>
      </c>
      <c r="B177" s="229" t="s">
        <v>1</v>
      </c>
      <c r="C177" s="230" t="s">
        <v>2</v>
      </c>
      <c r="D177" s="231" t="s">
        <v>3</v>
      </c>
      <c r="E177" s="230" t="s">
        <v>4</v>
      </c>
      <c r="F177" s="526" t="s">
        <v>5</v>
      </c>
      <c r="G177" s="527"/>
      <c r="H177" s="232" t="s">
        <v>6</v>
      </c>
      <c r="I177" s="233" t="s">
        <v>7</v>
      </c>
      <c r="J177" s="234" t="s">
        <v>8</v>
      </c>
      <c r="K177" s="235" t="s">
        <v>9</v>
      </c>
      <c r="L177" s="236"/>
    </row>
    <row r="178" spans="1:12" ht="15" customHeight="1" thickBot="1">
      <c r="A178" s="237" t="s">
        <v>10</v>
      </c>
      <c r="B178" s="238"/>
      <c r="C178" s="239"/>
      <c r="D178" s="240"/>
      <c r="E178" s="241"/>
      <c r="F178" s="242" t="s">
        <v>11</v>
      </c>
      <c r="G178" s="243" t="s">
        <v>12</v>
      </c>
      <c r="H178" s="244" t="s">
        <v>13</v>
      </c>
      <c r="I178" s="245" t="s">
        <v>14</v>
      </c>
      <c r="J178" s="246" t="s">
        <v>15</v>
      </c>
      <c r="K178" s="247" t="s">
        <v>16</v>
      </c>
      <c r="L178" s="236"/>
    </row>
    <row r="179" spans="1:12" ht="4.5" customHeight="1">
      <c r="A179" s="248"/>
      <c r="B179" s="249"/>
      <c r="C179" s="250"/>
      <c r="D179" s="249"/>
      <c r="E179" s="251"/>
      <c r="F179" s="252"/>
      <c r="G179" s="252"/>
      <c r="H179" s="252"/>
      <c r="I179" s="253"/>
      <c r="J179" s="250"/>
      <c r="K179" s="254"/>
      <c r="L179" s="236"/>
    </row>
    <row r="180" spans="1:12" ht="15">
      <c r="A180" s="137"/>
      <c r="B180" s="100"/>
      <c r="C180" s="99" t="s">
        <v>207</v>
      </c>
      <c r="D180" s="100" t="s">
        <v>29</v>
      </c>
      <c r="E180" s="109"/>
      <c r="F180" s="102">
        <v>11.045</v>
      </c>
      <c r="G180" s="102">
        <v>12.109</v>
      </c>
      <c r="H180" s="102">
        <v>1.064</v>
      </c>
      <c r="I180" s="103">
        <v>5</v>
      </c>
      <c r="J180" s="104">
        <v>270</v>
      </c>
      <c r="K180" s="21">
        <f t="shared" si="9"/>
        <v>1738.044</v>
      </c>
      <c r="L180" s="255"/>
    </row>
    <row r="181" spans="1:12" ht="15">
      <c r="A181" s="138"/>
      <c r="B181" s="100"/>
      <c r="C181" s="99" t="s">
        <v>207</v>
      </c>
      <c r="D181" s="100" t="s">
        <v>29</v>
      </c>
      <c r="E181" s="109"/>
      <c r="F181" s="102">
        <v>12.109</v>
      </c>
      <c r="G181" s="102">
        <v>12.459</v>
      </c>
      <c r="H181" s="102">
        <v>0.35</v>
      </c>
      <c r="I181" s="103">
        <v>6.5</v>
      </c>
      <c r="J181" s="104">
        <v>270</v>
      </c>
      <c r="K181" s="21">
        <f t="shared" si="9"/>
        <v>743.2425</v>
      </c>
      <c r="L181" s="255"/>
    </row>
    <row r="182" spans="1:12" ht="15">
      <c r="A182" s="295"/>
      <c r="B182" s="515" t="s">
        <v>908</v>
      </c>
      <c r="C182" s="516"/>
      <c r="D182" s="517"/>
      <c r="E182" s="109"/>
      <c r="F182" s="102"/>
      <c r="G182" s="102"/>
      <c r="H182" s="110">
        <f>SUBTOTAL(9,H171:H181)</f>
        <v>5.004</v>
      </c>
      <c r="I182" s="103"/>
      <c r="J182" s="104"/>
      <c r="K182" s="22">
        <f>SUBTOTAL(9,K171:K181)</f>
        <v>9550.21419</v>
      </c>
      <c r="L182" s="236"/>
    </row>
    <row r="183" spans="1:12" ht="15">
      <c r="A183" s="332">
        <v>37</v>
      </c>
      <c r="B183" s="16"/>
      <c r="C183" s="38" t="s">
        <v>209</v>
      </c>
      <c r="D183" s="16" t="s">
        <v>38</v>
      </c>
      <c r="E183" s="34" t="s">
        <v>210</v>
      </c>
      <c r="F183" s="18">
        <v>5.284</v>
      </c>
      <c r="G183" s="18">
        <v>6.724</v>
      </c>
      <c r="H183" s="39">
        <f>G183-F183</f>
        <v>1.4400000000000004</v>
      </c>
      <c r="I183" s="196">
        <v>6</v>
      </c>
      <c r="J183" s="41">
        <v>400</v>
      </c>
      <c r="K183" s="21">
        <f>SUM(H183*I183*J183)</f>
        <v>3456.000000000001</v>
      </c>
      <c r="L183" s="255"/>
    </row>
    <row r="184" spans="1:12" ht="15">
      <c r="A184" s="333"/>
      <c r="B184" s="515" t="s">
        <v>211</v>
      </c>
      <c r="C184" s="516"/>
      <c r="D184" s="517"/>
      <c r="E184" s="73"/>
      <c r="F184" s="18"/>
      <c r="G184" s="18"/>
      <c r="H184" s="42">
        <f>SUM(H183:H183)</f>
        <v>1.4400000000000004</v>
      </c>
      <c r="I184" s="196"/>
      <c r="J184" s="41"/>
      <c r="K184" s="22">
        <f>SUBTOTAL(9,K183:K183)</f>
        <v>3456.000000000001</v>
      </c>
      <c r="L184" s="236"/>
    </row>
    <row r="185" spans="1:12" ht="16.5" customHeight="1">
      <c r="A185" s="165">
        <v>38</v>
      </c>
      <c r="B185" s="16"/>
      <c r="C185" s="38" t="s">
        <v>212</v>
      </c>
      <c r="D185" s="16" t="s">
        <v>38</v>
      </c>
      <c r="E185" s="306" t="s">
        <v>937</v>
      </c>
      <c r="F185" s="18">
        <v>3.977</v>
      </c>
      <c r="G185" s="18">
        <v>4.995</v>
      </c>
      <c r="H185" s="39">
        <f>G185-F185</f>
        <v>1.0180000000000002</v>
      </c>
      <c r="I185" s="196">
        <v>5.6</v>
      </c>
      <c r="J185" s="41">
        <v>400</v>
      </c>
      <c r="K185" s="21">
        <f>SUM(H185*I185*J185)</f>
        <v>2280.3200000000006</v>
      </c>
      <c r="L185" s="255"/>
    </row>
    <row r="186" spans="1:12" ht="15">
      <c r="A186" s="165"/>
      <c r="B186" s="16"/>
      <c r="C186" s="38" t="s">
        <v>212</v>
      </c>
      <c r="D186" s="16" t="s">
        <v>38</v>
      </c>
      <c r="E186" s="73"/>
      <c r="F186" s="18">
        <v>9.022</v>
      </c>
      <c r="G186" s="18">
        <v>9.9</v>
      </c>
      <c r="H186" s="39">
        <f>G186-F186</f>
        <v>0.8780000000000001</v>
      </c>
      <c r="I186" s="196">
        <v>5.8</v>
      </c>
      <c r="J186" s="41">
        <v>400</v>
      </c>
      <c r="K186" s="21">
        <f>SUM(H186*I186*J186)</f>
        <v>2036.9600000000003</v>
      </c>
      <c r="L186" s="255"/>
    </row>
    <row r="187" spans="1:12" ht="15">
      <c r="A187" s="165"/>
      <c r="B187" s="16"/>
      <c r="C187" s="38" t="s">
        <v>212</v>
      </c>
      <c r="D187" s="16" t="s">
        <v>38</v>
      </c>
      <c r="E187" s="73"/>
      <c r="F187" s="18">
        <v>10.6</v>
      </c>
      <c r="G187" s="18">
        <v>10.848</v>
      </c>
      <c r="H187" s="39">
        <f>G187-F187</f>
        <v>0.2480000000000011</v>
      </c>
      <c r="I187" s="196">
        <v>6.2</v>
      </c>
      <c r="J187" s="41">
        <v>400</v>
      </c>
      <c r="K187" s="21">
        <f>SUM(H187*I187*J187)</f>
        <v>615.0400000000028</v>
      </c>
      <c r="L187" s="255"/>
    </row>
    <row r="188" spans="1:12" ht="15">
      <c r="A188" s="333"/>
      <c r="B188" s="515" t="s">
        <v>213</v>
      </c>
      <c r="C188" s="516"/>
      <c r="D188" s="517"/>
      <c r="E188" s="73"/>
      <c r="F188" s="18"/>
      <c r="G188" s="18"/>
      <c r="H188" s="42">
        <f>SUM(H185:H187)</f>
        <v>2.1440000000000015</v>
      </c>
      <c r="I188" s="196"/>
      <c r="J188" s="41"/>
      <c r="K188" s="22">
        <f>SUBTOTAL(9,K185:K187)</f>
        <v>4932.320000000003</v>
      </c>
      <c r="L188" s="236"/>
    </row>
    <row r="189" spans="1:12" ht="15">
      <c r="A189" s="332">
        <v>39</v>
      </c>
      <c r="B189" s="16"/>
      <c r="C189" s="38" t="s">
        <v>214</v>
      </c>
      <c r="D189" s="16" t="s">
        <v>38</v>
      </c>
      <c r="E189" s="34" t="s">
        <v>215</v>
      </c>
      <c r="F189" s="18">
        <v>0</v>
      </c>
      <c r="G189" s="18">
        <v>1.229</v>
      </c>
      <c r="H189" s="39">
        <f>G189-F189</f>
        <v>1.229</v>
      </c>
      <c r="I189" s="196">
        <v>5</v>
      </c>
      <c r="J189" s="41">
        <v>400</v>
      </c>
      <c r="K189" s="21">
        <f>SUM(H189*I189*J189)</f>
        <v>2458</v>
      </c>
      <c r="L189" s="255"/>
    </row>
    <row r="190" spans="1:12" ht="15">
      <c r="A190" s="165"/>
      <c r="B190" s="16"/>
      <c r="C190" s="38" t="s">
        <v>214</v>
      </c>
      <c r="D190" s="16" t="s">
        <v>38</v>
      </c>
      <c r="E190" s="75"/>
      <c r="F190" s="18">
        <v>1.489</v>
      </c>
      <c r="G190" s="18">
        <v>2.316</v>
      </c>
      <c r="H190" s="39">
        <f>G190-F190</f>
        <v>0.8269999999999997</v>
      </c>
      <c r="I190" s="196">
        <v>5.2</v>
      </c>
      <c r="J190" s="41">
        <v>400</v>
      </c>
      <c r="K190" s="21">
        <f>SUM(H190*I190*J190)</f>
        <v>1720.1599999999996</v>
      </c>
      <c r="L190" s="255"/>
    </row>
    <row r="191" spans="1:12" ht="15">
      <c r="A191" s="165"/>
      <c r="B191" s="16"/>
      <c r="C191" s="38" t="s">
        <v>214</v>
      </c>
      <c r="D191" s="16" t="s">
        <v>38</v>
      </c>
      <c r="E191" s="73"/>
      <c r="F191" s="18">
        <v>3.101</v>
      </c>
      <c r="G191" s="18">
        <v>4.536</v>
      </c>
      <c r="H191" s="39">
        <f>G191-F191</f>
        <v>1.4349999999999996</v>
      </c>
      <c r="I191" s="196">
        <v>4.5</v>
      </c>
      <c r="J191" s="41">
        <v>400</v>
      </c>
      <c r="K191" s="21">
        <f>SUM(H191*I191*J191)</f>
        <v>2582.999999999999</v>
      </c>
      <c r="L191" s="255"/>
    </row>
    <row r="192" spans="1:12" ht="15">
      <c r="A192" s="165"/>
      <c r="B192" s="16"/>
      <c r="C192" s="38" t="s">
        <v>214</v>
      </c>
      <c r="D192" s="16" t="s">
        <v>38</v>
      </c>
      <c r="E192" s="75"/>
      <c r="F192" s="18">
        <v>5.006</v>
      </c>
      <c r="G192" s="18">
        <v>5.589</v>
      </c>
      <c r="H192" s="39">
        <f>G192-F192</f>
        <v>0.5830000000000002</v>
      </c>
      <c r="I192" s="196">
        <v>4.5</v>
      </c>
      <c r="J192" s="41">
        <v>400</v>
      </c>
      <c r="K192" s="21">
        <f>SUM(H192*I192*J192)</f>
        <v>1049.4000000000003</v>
      </c>
      <c r="L192" s="255"/>
    </row>
    <row r="193" spans="1:12" ht="15">
      <c r="A193" s="333"/>
      <c r="B193" s="515" t="s">
        <v>216</v>
      </c>
      <c r="C193" s="516"/>
      <c r="D193" s="517"/>
      <c r="E193" s="73"/>
      <c r="F193" s="18"/>
      <c r="G193" s="18"/>
      <c r="H193" s="42">
        <f>SUM(H189:H192)</f>
        <v>4.074</v>
      </c>
      <c r="I193" s="196"/>
      <c r="J193" s="41"/>
      <c r="K193" s="22">
        <f>SUBTOTAL(9,K189:K192)</f>
        <v>7810.5599999999995</v>
      </c>
      <c r="L193" s="236"/>
    </row>
    <row r="194" spans="1:12" ht="15">
      <c r="A194" s="332">
        <v>40</v>
      </c>
      <c r="B194" s="16"/>
      <c r="C194" s="38" t="s">
        <v>217</v>
      </c>
      <c r="D194" s="16" t="s">
        <v>38</v>
      </c>
      <c r="E194" s="34" t="s">
        <v>218</v>
      </c>
      <c r="F194" s="18">
        <v>2.677</v>
      </c>
      <c r="G194" s="18">
        <v>3.641</v>
      </c>
      <c r="H194" s="39">
        <f>G194-F194</f>
        <v>0.964</v>
      </c>
      <c r="I194" s="196">
        <v>5.4</v>
      </c>
      <c r="J194" s="41">
        <v>400</v>
      </c>
      <c r="K194" s="21">
        <f>SUM(H194*I194*J194)</f>
        <v>2082.2400000000002</v>
      </c>
      <c r="L194" s="236"/>
    </row>
    <row r="195" spans="1:12" ht="15">
      <c r="A195" s="165"/>
      <c r="B195" s="16"/>
      <c r="C195" s="38" t="s">
        <v>217</v>
      </c>
      <c r="D195" s="16" t="s">
        <v>38</v>
      </c>
      <c r="E195" s="73"/>
      <c r="F195" s="18">
        <v>3.641</v>
      </c>
      <c r="G195" s="18">
        <v>4.656</v>
      </c>
      <c r="H195" s="39">
        <f>G195-F195</f>
        <v>1.0149999999999997</v>
      </c>
      <c r="I195" s="196">
        <v>5.4</v>
      </c>
      <c r="J195" s="41">
        <v>400</v>
      </c>
      <c r="K195" s="21">
        <f>SUM(H195*I195*J195)</f>
        <v>2192.3999999999996</v>
      </c>
      <c r="L195" s="236"/>
    </row>
    <row r="196" spans="1:12" ht="15">
      <c r="A196" s="333"/>
      <c r="B196" s="542" t="s">
        <v>219</v>
      </c>
      <c r="C196" s="543"/>
      <c r="D196" s="544"/>
      <c r="E196" s="73"/>
      <c r="F196" s="18"/>
      <c r="G196" s="18"/>
      <c r="H196" s="42">
        <f>SUM(H194:H195)</f>
        <v>1.9789999999999996</v>
      </c>
      <c r="I196" s="196"/>
      <c r="J196" s="41"/>
      <c r="K196" s="22">
        <f>SUBTOTAL(9,K194:K195)</f>
        <v>4274.639999999999</v>
      </c>
      <c r="L196" s="236"/>
    </row>
    <row r="197" spans="1:12" ht="15">
      <c r="A197" s="520">
        <v>41</v>
      </c>
      <c r="B197" s="16" t="s">
        <v>88</v>
      </c>
      <c r="C197" s="82" t="s">
        <v>220</v>
      </c>
      <c r="D197" s="16" t="s">
        <v>47</v>
      </c>
      <c r="E197" s="80" t="s">
        <v>221</v>
      </c>
      <c r="F197" s="81">
        <v>1.136</v>
      </c>
      <c r="G197" s="81">
        <v>3.259</v>
      </c>
      <c r="H197" s="264">
        <f>SUM(G197-F197)</f>
        <v>2.123</v>
      </c>
      <c r="I197" s="148">
        <v>4</v>
      </c>
      <c r="J197" s="149">
        <v>550</v>
      </c>
      <c r="K197" s="21">
        <f>SUM(H197*I197*J197)</f>
        <v>4670.6</v>
      </c>
      <c r="L197" s="236"/>
    </row>
    <row r="198" spans="1:12" ht="15">
      <c r="A198" s="521"/>
      <c r="B198" s="16" t="s">
        <v>88</v>
      </c>
      <c r="C198" s="82" t="s">
        <v>220</v>
      </c>
      <c r="D198" s="16" t="s">
        <v>47</v>
      </c>
      <c r="E198" s="80" t="s">
        <v>221</v>
      </c>
      <c r="F198" s="81">
        <v>4.328</v>
      </c>
      <c r="G198" s="81">
        <v>6.616</v>
      </c>
      <c r="H198" s="264">
        <f>SUM(G198-F198)</f>
        <v>2.2879999999999994</v>
      </c>
      <c r="I198" s="148">
        <v>3.7</v>
      </c>
      <c r="J198" s="149">
        <v>600</v>
      </c>
      <c r="K198" s="21">
        <f>SUM(H198*I198*J198)</f>
        <v>5079.359999999999</v>
      </c>
      <c r="L198" s="236"/>
    </row>
    <row r="199" spans="1:12" ht="15">
      <c r="A199" s="522"/>
      <c r="B199" s="542" t="s">
        <v>909</v>
      </c>
      <c r="C199" s="543"/>
      <c r="D199" s="544"/>
      <c r="E199" s="87"/>
      <c r="F199" s="88"/>
      <c r="G199" s="88"/>
      <c r="H199" s="265">
        <f>SUM(H197:H198)</f>
        <v>4.411</v>
      </c>
      <c r="I199" s="150"/>
      <c r="J199" s="151"/>
      <c r="K199" s="22">
        <f>SUM(K197:K198)</f>
        <v>9749.96</v>
      </c>
      <c r="L199" s="236"/>
    </row>
    <row r="200" spans="1:12" ht="15">
      <c r="A200" s="520">
        <v>42</v>
      </c>
      <c r="B200" s="263"/>
      <c r="C200" s="263" t="s">
        <v>222</v>
      </c>
      <c r="D200" s="263" t="s">
        <v>47</v>
      </c>
      <c r="E200" s="278" t="s">
        <v>223</v>
      </c>
      <c r="F200" s="279">
        <v>3.098</v>
      </c>
      <c r="G200" s="280">
        <v>4.775</v>
      </c>
      <c r="H200" s="264">
        <f>SUM(G200-F200)</f>
        <v>1.6770000000000005</v>
      </c>
      <c r="I200" s="148">
        <v>5.5</v>
      </c>
      <c r="J200" s="149">
        <v>400</v>
      </c>
      <c r="K200" s="21">
        <f>SUM(H200*I200*J200)</f>
        <v>3689.4000000000015</v>
      </c>
      <c r="L200" s="236"/>
    </row>
    <row r="201" spans="1:12" ht="15">
      <c r="A201" s="522"/>
      <c r="B201" s="534" t="s">
        <v>910</v>
      </c>
      <c r="C201" s="535"/>
      <c r="D201" s="536"/>
      <c r="E201" s="281"/>
      <c r="F201" s="282"/>
      <c r="G201" s="283"/>
      <c r="H201" s="265">
        <f>SUM(H200)</f>
        <v>1.6770000000000005</v>
      </c>
      <c r="I201" s="150"/>
      <c r="J201" s="151"/>
      <c r="K201" s="22">
        <f>SUM(K200)</f>
        <v>3689.4000000000015</v>
      </c>
      <c r="L201" s="236"/>
    </row>
    <row r="202" spans="1:12" ht="15">
      <c r="A202" s="332">
        <v>43</v>
      </c>
      <c r="B202" s="16"/>
      <c r="C202" s="38" t="s">
        <v>224</v>
      </c>
      <c r="D202" s="16" t="s">
        <v>44</v>
      </c>
      <c r="E202" s="58" t="s">
        <v>225</v>
      </c>
      <c r="F202" s="18">
        <v>8.078</v>
      </c>
      <c r="G202" s="18">
        <v>9.978</v>
      </c>
      <c r="H202" s="39">
        <f>G202-F202</f>
        <v>1.9000000000000004</v>
      </c>
      <c r="I202" s="196">
        <v>5</v>
      </c>
      <c r="J202" s="41">
        <v>420</v>
      </c>
      <c r="K202" s="21">
        <f>SUM(H202*I202*J202)</f>
        <v>3990.000000000001</v>
      </c>
      <c r="L202" s="236"/>
    </row>
    <row r="203" spans="1:13" ht="15">
      <c r="A203" s="333"/>
      <c r="B203" s="542" t="s">
        <v>818</v>
      </c>
      <c r="C203" s="543"/>
      <c r="D203" s="544"/>
      <c r="E203" s="74"/>
      <c r="F203" s="18"/>
      <c r="G203" s="18"/>
      <c r="H203" s="42">
        <f>SUM(H202)</f>
        <v>1.9000000000000004</v>
      </c>
      <c r="I203" s="196"/>
      <c r="J203" s="41"/>
      <c r="K203" s="22">
        <f>SUM(K202)</f>
        <v>3990.000000000001</v>
      </c>
      <c r="L203" s="321"/>
      <c r="M203" s="95"/>
    </row>
    <row r="204" spans="1:12" ht="15">
      <c r="A204" s="298">
        <v>44</v>
      </c>
      <c r="B204" s="144"/>
      <c r="C204" s="159" t="s">
        <v>226</v>
      </c>
      <c r="D204" s="144" t="s">
        <v>116</v>
      </c>
      <c r="E204" s="172" t="s">
        <v>227</v>
      </c>
      <c r="F204" s="157">
        <v>0</v>
      </c>
      <c r="G204" s="157">
        <v>1.336</v>
      </c>
      <c r="H204" s="273">
        <f>G204-F204</f>
        <v>1.336</v>
      </c>
      <c r="I204" s="274">
        <v>4.5</v>
      </c>
      <c r="J204" s="276">
        <v>385</v>
      </c>
      <c r="K204" s="160">
        <f>SUM(H204*I204*J204)</f>
        <v>2314.6200000000003</v>
      </c>
      <c r="L204" s="255"/>
    </row>
    <row r="205" spans="1:12" ht="15">
      <c r="A205" s="299"/>
      <c r="B205" s="144"/>
      <c r="C205" s="159" t="s">
        <v>226</v>
      </c>
      <c r="D205" s="144" t="s">
        <v>116</v>
      </c>
      <c r="E205" s="172"/>
      <c r="F205" s="157">
        <v>1.336</v>
      </c>
      <c r="G205" s="157">
        <v>1.662</v>
      </c>
      <c r="H205" s="273">
        <f>G205-F205</f>
        <v>0.32599999999999985</v>
      </c>
      <c r="I205" s="274">
        <v>4.7</v>
      </c>
      <c r="J205" s="276">
        <v>890</v>
      </c>
      <c r="K205" s="160">
        <f>SUM(H205*I205*J205)</f>
        <v>1363.6579999999994</v>
      </c>
      <c r="L205" s="255"/>
    </row>
    <row r="206" spans="1:12" ht="15">
      <c r="A206" s="299"/>
      <c r="B206" s="144"/>
      <c r="C206" s="159" t="s">
        <v>226</v>
      </c>
      <c r="D206" s="144" t="s">
        <v>116</v>
      </c>
      <c r="E206" s="172"/>
      <c r="F206" s="157">
        <v>1.662</v>
      </c>
      <c r="G206" s="157">
        <v>2.625</v>
      </c>
      <c r="H206" s="273">
        <f>G206-F206</f>
        <v>0.9630000000000001</v>
      </c>
      <c r="I206" s="274">
        <v>4.7</v>
      </c>
      <c r="J206" s="276">
        <v>385</v>
      </c>
      <c r="K206" s="160">
        <f>SUM(H206*I206*J206)</f>
        <v>1742.5485</v>
      </c>
      <c r="L206" s="255"/>
    </row>
    <row r="207" spans="1:12" ht="15">
      <c r="A207" s="299"/>
      <c r="B207" s="144"/>
      <c r="C207" s="159" t="s">
        <v>226</v>
      </c>
      <c r="D207" s="144" t="s">
        <v>116</v>
      </c>
      <c r="E207" s="172"/>
      <c r="F207" s="157">
        <v>3.806</v>
      </c>
      <c r="G207" s="157">
        <v>4.318</v>
      </c>
      <c r="H207" s="273">
        <f>G207-F207</f>
        <v>0.5119999999999996</v>
      </c>
      <c r="I207" s="274">
        <v>4.3</v>
      </c>
      <c r="J207" s="276">
        <v>890</v>
      </c>
      <c r="K207" s="160">
        <f>SUM(H207*I207*J207)</f>
        <v>1959.4239999999984</v>
      </c>
      <c r="L207" s="255"/>
    </row>
    <row r="208" spans="1:12" ht="15">
      <c r="A208" s="299"/>
      <c r="B208" s="144"/>
      <c r="C208" s="159" t="s">
        <v>226</v>
      </c>
      <c r="D208" s="144" t="s">
        <v>116</v>
      </c>
      <c r="E208" s="172"/>
      <c r="F208" s="157">
        <v>4.318</v>
      </c>
      <c r="G208" s="157">
        <v>6.48</v>
      </c>
      <c r="H208" s="273">
        <f>G208-F208</f>
        <v>2.162000000000001</v>
      </c>
      <c r="I208" s="274">
        <v>4.3</v>
      </c>
      <c r="J208" s="276">
        <v>385</v>
      </c>
      <c r="K208" s="160">
        <f>SUM(H208*I208*J208)</f>
        <v>3579.191000000001</v>
      </c>
      <c r="L208" s="255"/>
    </row>
    <row r="209" spans="1:12" ht="15">
      <c r="A209" s="294"/>
      <c r="B209" s="542" t="s">
        <v>911</v>
      </c>
      <c r="C209" s="543"/>
      <c r="D209" s="544"/>
      <c r="E209" s="156"/>
      <c r="F209" s="157"/>
      <c r="G209" s="157"/>
      <c r="H209" s="146">
        <f>SUBTOTAL(9,H204:H208)</f>
        <v>5.299</v>
      </c>
      <c r="I209" s="147"/>
      <c r="J209" s="94"/>
      <c r="K209" s="94">
        <f>SUBTOTAL(9,K204:K208)</f>
        <v>10959.441499999999</v>
      </c>
      <c r="L209" s="236"/>
    </row>
    <row r="210" spans="1:12" ht="15">
      <c r="A210" s="450"/>
      <c r="B210" s="161"/>
      <c r="C210" s="161"/>
      <c r="D210" s="161"/>
      <c r="E210" s="175"/>
      <c r="F210" s="451"/>
      <c r="G210" s="451"/>
      <c r="H210" s="177"/>
      <c r="I210" s="178"/>
      <c r="J210" s="179"/>
      <c r="K210" s="179"/>
      <c r="L210" s="236"/>
    </row>
    <row r="211" spans="1:12" ht="15.75" thickBot="1">
      <c r="A211" s="509">
        <v>9</v>
      </c>
      <c r="B211" s="509"/>
      <c r="C211" s="509"/>
      <c r="D211" s="509"/>
      <c r="E211" s="509"/>
      <c r="F211" s="509"/>
      <c r="G211" s="509"/>
      <c r="H211" s="509"/>
      <c r="I211" s="509"/>
      <c r="J211" s="509"/>
      <c r="K211" s="509"/>
      <c r="L211" s="236"/>
    </row>
    <row r="212" spans="1:12" ht="36">
      <c r="A212" s="228" t="s">
        <v>0</v>
      </c>
      <c r="B212" s="229" t="s">
        <v>1</v>
      </c>
      <c r="C212" s="230" t="s">
        <v>2</v>
      </c>
      <c r="D212" s="231" t="s">
        <v>3</v>
      </c>
      <c r="E212" s="230" t="s">
        <v>4</v>
      </c>
      <c r="F212" s="526" t="s">
        <v>5</v>
      </c>
      <c r="G212" s="527"/>
      <c r="H212" s="232" t="s">
        <v>6</v>
      </c>
      <c r="I212" s="233" t="s">
        <v>7</v>
      </c>
      <c r="J212" s="234" t="s">
        <v>8</v>
      </c>
      <c r="K212" s="235" t="s">
        <v>9</v>
      </c>
      <c r="L212" s="236"/>
    </row>
    <row r="213" spans="1:12" ht="15" customHeight="1" thickBot="1">
      <c r="A213" s="237" t="s">
        <v>10</v>
      </c>
      <c r="B213" s="238"/>
      <c r="C213" s="239"/>
      <c r="D213" s="240"/>
      <c r="E213" s="241"/>
      <c r="F213" s="242" t="s">
        <v>11</v>
      </c>
      <c r="G213" s="243" t="s">
        <v>12</v>
      </c>
      <c r="H213" s="244" t="s">
        <v>13</v>
      </c>
      <c r="I213" s="245" t="s">
        <v>14</v>
      </c>
      <c r="J213" s="246" t="s">
        <v>15</v>
      </c>
      <c r="K213" s="247" t="s">
        <v>16</v>
      </c>
      <c r="L213" s="236"/>
    </row>
    <row r="214" spans="1:12" ht="4.5" customHeight="1">
      <c r="A214" s="248"/>
      <c r="B214" s="249"/>
      <c r="C214" s="250"/>
      <c r="D214" s="249"/>
      <c r="E214" s="251"/>
      <c r="F214" s="252"/>
      <c r="G214" s="252"/>
      <c r="H214" s="252"/>
      <c r="I214" s="253"/>
      <c r="J214" s="250"/>
      <c r="K214" s="254"/>
      <c r="L214" s="236"/>
    </row>
    <row r="215" spans="1:12" ht="15">
      <c r="A215" s="137">
        <v>45</v>
      </c>
      <c r="B215" s="100"/>
      <c r="C215" s="99" t="s">
        <v>228</v>
      </c>
      <c r="D215" s="100" t="s">
        <v>29</v>
      </c>
      <c r="E215" s="109" t="s">
        <v>229</v>
      </c>
      <c r="F215" s="102">
        <v>0</v>
      </c>
      <c r="G215" s="102">
        <v>0.363</v>
      </c>
      <c r="H215" s="102">
        <v>0.363</v>
      </c>
      <c r="I215" s="103">
        <v>5.5</v>
      </c>
      <c r="J215" s="104">
        <v>550</v>
      </c>
      <c r="K215" s="21">
        <f>SUM(H215*I215*J215*1.21)</f>
        <v>1328.67075</v>
      </c>
      <c r="L215" s="255"/>
    </row>
    <row r="216" spans="1:12" ht="15">
      <c r="A216" s="295"/>
      <c r="B216" s="515" t="s">
        <v>230</v>
      </c>
      <c r="C216" s="516"/>
      <c r="D216" s="517"/>
      <c r="E216" s="210"/>
      <c r="F216" s="114"/>
      <c r="G216" s="114"/>
      <c r="H216" s="110">
        <f>SUBTOTAL(9,H215)</f>
        <v>0.363</v>
      </c>
      <c r="I216" s="115"/>
      <c r="J216" s="116"/>
      <c r="K216" s="22">
        <f>SUBTOTAL(9,K215)</f>
        <v>1328.67075</v>
      </c>
      <c r="L216" s="236"/>
    </row>
    <row r="217" spans="1:12" ht="15">
      <c r="A217" s="137">
        <v>46</v>
      </c>
      <c r="B217" s="100"/>
      <c r="C217" s="99" t="s">
        <v>231</v>
      </c>
      <c r="D217" s="100" t="s">
        <v>29</v>
      </c>
      <c r="E217" s="109" t="s">
        <v>232</v>
      </c>
      <c r="F217" s="102">
        <v>1.347</v>
      </c>
      <c r="G217" s="211">
        <v>2.55</v>
      </c>
      <c r="H217" s="102">
        <v>0.996</v>
      </c>
      <c r="I217" s="103">
        <v>6</v>
      </c>
      <c r="J217" s="104">
        <v>270</v>
      </c>
      <c r="K217" s="21">
        <f>SUM(H217*I217*J217*1.21)</f>
        <v>1952.3591999999999</v>
      </c>
      <c r="L217" s="255"/>
    </row>
    <row r="218" spans="1:12" ht="15">
      <c r="A218" s="138"/>
      <c r="B218" s="100"/>
      <c r="C218" s="99" t="s">
        <v>231</v>
      </c>
      <c r="D218" s="100" t="s">
        <v>29</v>
      </c>
      <c r="E218" s="121"/>
      <c r="F218" s="102">
        <v>2.55</v>
      </c>
      <c r="G218" s="211">
        <v>3.016</v>
      </c>
      <c r="H218" s="102">
        <v>0.673</v>
      </c>
      <c r="I218" s="103">
        <v>6</v>
      </c>
      <c r="J218" s="104">
        <v>270</v>
      </c>
      <c r="K218" s="21">
        <f>SUM(H218*I218*J218*1.21)</f>
        <v>1319.2146</v>
      </c>
      <c r="L218" s="255"/>
    </row>
    <row r="219" spans="1:12" ht="15">
      <c r="A219" s="295"/>
      <c r="B219" s="515" t="s">
        <v>233</v>
      </c>
      <c r="C219" s="516"/>
      <c r="D219" s="517"/>
      <c r="E219" s="203"/>
      <c r="F219" s="114"/>
      <c r="G219" s="212"/>
      <c r="H219" s="110">
        <f>SUBTOTAL(9,H217:H218)</f>
        <v>1.669</v>
      </c>
      <c r="I219" s="115"/>
      <c r="J219" s="116"/>
      <c r="K219" s="22">
        <f>SUBTOTAL(9,K217:K218)</f>
        <v>3271.5738</v>
      </c>
      <c r="L219" s="236"/>
    </row>
    <row r="220" spans="1:12" ht="15">
      <c r="A220" s="332">
        <v>47</v>
      </c>
      <c r="B220" s="16"/>
      <c r="C220" s="38" t="s">
        <v>234</v>
      </c>
      <c r="D220" s="16" t="s">
        <v>18</v>
      </c>
      <c r="E220" s="73" t="s">
        <v>235</v>
      </c>
      <c r="F220" s="18">
        <v>8.571</v>
      </c>
      <c r="G220" s="18">
        <v>9.945</v>
      </c>
      <c r="H220" s="39">
        <f>G220-F220</f>
        <v>1.3740000000000006</v>
      </c>
      <c r="I220" s="40">
        <v>6.3</v>
      </c>
      <c r="J220" s="41">
        <v>407</v>
      </c>
      <c r="K220" s="21">
        <f>SUM(H220*I220*J220)</f>
        <v>3523.0734000000016</v>
      </c>
      <c r="L220" s="255"/>
    </row>
    <row r="221" spans="1:12" ht="15">
      <c r="A221" s="165"/>
      <c r="B221" s="16"/>
      <c r="C221" s="38" t="s">
        <v>234</v>
      </c>
      <c r="D221" s="16" t="s">
        <v>18</v>
      </c>
      <c r="E221" s="73" t="s">
        <v>236</v>
      </c>
      <c r="F221" s="18">
        <v>10.275</v>
      </c>
      <c r="G221" s="18">
        <v>10.674</v>
      </c>
      <c r="H221" s="39">
        <f>G221-F221</f>
        <v>0.39899999999999913</v>
      </c>
      <c r="I221" s="40">
        <v>7.1</v>
      </c>
      <c r="J221" s="41">
        <v>273</v>
      </c>
      <c r="K221" s="21">
        <f>SUM(H221*I221*J221)</f>
        <v>773.3816999999983</v>
      </c>
      <c r="L221" s="255"/>
    </row>
    <row r="222" spans="1:12" ht="15">
      <c r="A222" s="333"/>
      <c r="B222" s="542" t="s">
        <v>237</v>
      </c>
      <c r="C222" s="543"/>
      <c r="D222" s="544"/>
      <c r="E222" s="61"/>
      <c r="F222" s="31"/>
      <c r="G222" s="31"/>
      <c r="H222" s="42">
        <f>SUM(H220:H221)</f>
        <v>1.7729999999999997</v>
      </c>
      <c r="I222" s="43"/>
      <c r="J222" s="44"/>
      <c r="K222" s="22">
        <f>SUM(K220:K221)</f>
        <v>4296.4551</v>
      </c>
      <c r="L222" s="236"/>
    </row>
    <row r="223" spans="1:12" ht="15">
      <c r="A223" s="545">
        <v>48</v>
      </c>
      <c r="B223" s="159"/>
      <c r="C223" s="159" t="s">
        <v>912</v>
      </c>
      <c r="D223" s="159" t="s">
        <v>112</v>
      </c>
      <c r="E223" s="163" t="s">
        <v>238</v>
      </c>
      <c r="F223" s="24">
        <v>0</v>
      </c>
      <c r="G223" s="18">
        <v>0.79</v>
      </c>
      <c r="H223" s="39">
        <f>G223-F223</f>
        <v>0.79</v>
      </c>
      <c r="I223" s="196">
        <v>4.7</v>
      </c>
      <c r="J223" s="41">
        <v>450</v>
      </c>
      <c r="K223" s="21">
        <f>SUM(H223*I223*J223)</f>
        <v>1670.8500000000001</v>
      </c>
      <c r="L223" s="236"/>
    </row>
    <row r="224" spans="1:12" ht="15">
      <c r="A224" s="546"/>
      <c r="B224" s="302"/>
      <c r="C224" s="159" t="s">
        <v>912</v>
      </c>
      <c r="D224" s="302" t="s">
        <v>112</v>
      </c>
      <c r="E224" s="256"/>
      <c r="F224" s="24">
        <v>0.79</v>
      </c>
      <c r="G224" s="18">
        <v>1.969</v>
      </c>
      <c r="H224" s="39">
        <f>G224-F224</f>
        <v>1.179</v>
      </c>
      <c r="I224" s="196">
        <v>4.7</v>
      </c>
      <c r="J224" s="41">
        <v>450</v>
      </c>
      <c r="K224" s="21">
        <f>SUM(H224*I224*J224)</f>
        <v>2493.585</v>
      </c>
      <c r="L224" s="236"/>
    </row>
    <row r="225" spans="1:12" ht="15">
      <c r="A225" s="546"/>
      <c r="B225" s="302"/>
      <c r="C225" s="159" t="s">
        <v>912</v>
      </c>
      <c r="D225" s="302" t="s">
        <v>112</v>
      </c>
      <c r="E225" s="257"/>
      <c r="F225" s="24">
        <v>1.969</v>
      </c>
      <c r="G225" s="18">
        <v>2.3</v>
      </c>
      <c r="H225" s="39">
        <f>G225-F225</f>
        <v>0.33099999999999974</v>
      </c>
      <c r="I225" s="196">
        <v>4.7</v>
      </c>
      <c r="J225" s="41">
        <v>450</v>
      </c>
      <c r="K225" s="21">
        <f>SUM(H225*I225*J225)</f>
        <v>700.0649999999995</v>
      </c>
      <c r="L225" s="236"/>
    </row>
    <row r="226" spans="1:12" ht="15">
      <c r="A226" s="546"/>
      <c r="B226" s="302"/>
      <c r="C226" s="159" t="s">
        <v>912</v>
      </c>
      <c r="D226" s="302" t="s">
        <v>112</v>
      </c>
      <c r="E226" s="256"/>
      <c r="F226" s="24">
        <v>3</v>
      </c>
      <c r="G226" s="18">
        <v>3.073</v>
      </c>
      <c r="H226" s="39">
        <f>G226-F226</f>
        <v>0.07299999999999995</v>
      </c>
      <c r="I226" s="196">
        <v>4.736986301369863</v>
      </c>
      <c r="J226" s="41">
        <v>450</v>
      </c>
      <c r="K226" s="21">
        <f>SUM(H226*I226*J226)</f>
        <v>155.6099999999999</v>
      </c>
      <c r="L226" s="236"/>
    </row>
    <row r="227" spans="1:12" ht="15">
      <c r="A227" s="546"/>
      <c r="B227" s="303"/>
      <c r="C227" s="159" t="s">
        <v>912</v>
      </c>
      <c r="D227" s="303" t="s">
        <v>112</v>
      </c>
      <c r="E227" s="271"/>
      <c r="F227" s="24">
        <v>3.764</v>
      </c>
      <c r="G227" s="18">
        <v>3.95</v>
      </c>
      <c r="H227" s="39">
        <f>G227-F227</f>
        <v>0.1860000000000004</v>
      </c>
      <c r="I227" s="196">
        <v>4.7</v>
      </c>
      <c r="J227" s="41">
        <v>450</v>
      </c>
      <c r="K227" s="21">
        <f>SUM(H227*I227*J227)</f>
        <v>393.39000000000084</v>
      </c>
      <c r="L227" s="236"/>
    </row>
    <row r="228" spans="1:12" ht="15">
      <c r="A228" s="286"/>
      <c r="B228" s="542" t="s">
        <v>239</v>
      </c>
      <c r="C228" s="543"/>
      <c r="D228" s="544"/>
      <c r="E228" s="292"/>
      <c r="F228" s="139"/>
      <c r="G228" s="31"/>
      <c r="H228" s="42">
        <f>SUBTOTAL(9,H223:H227)</f>
        <v>2.559</v>
      </c>
      <c r="I228" s="197"/>
      <c r="J228" s="44"/>
      <c r="K228" s="22">
        <f>SUBTOTAL(9,K223:K227)</f>
        <v>5413.500000000001</v>
      </c>
      <c r="L228" s="236"/>
    </row>
    <row r="229" spans="1:12" ht="15">
      <c r="A229" s="545">
        <v>49</v>
      </c>
      <c r="B229" s="159"/>
      <c r="C229" s="159" t="s">
        <v>913</v>
      </c>
      <c r="D229" s="159" t="s">
        <v>112</v>
      </c>
      <c r="E229" s="163" t="s">
        <v>240</v>
      </c>
      <c r="F229" s="24">
        <v>0.764</v>
      </c>
      <c r="G229" s="18">
        <v>1.127</v>
      </c>
      <c r="H229" s="39">
        <f>G229-F229</f>
        <v>0.363</v>
      </c>
      <c r="I229" s="196">
        <v>4.5</v>
      </c>
      <c r="J229" s="41">
        <v>450</v>
      </c>
      <c r="K229" s="21">
        <f>SUM(H229*I229*J229)</f>
        <v>735.0749999999999</v>
      </c>
      <c r="L229" s="236"/>
    </row>
    <row r="230" spans="1:12" ht="15">
      <c r="A230" s="546">
        <v>8</v>
      </c>
      <c r="B230" s="302"/>
      <c r="C230" s="159" t="s">
        <v>913</v>
      </c>
      <c r="D230" s="302" t="s">
        <v>112</v>
      </c>
      <c r="E230" s="256"/>
      <c r="F230" s="24">
        <v>1.127</v>
      </c>
      <c r="G230" s="18">
        <v>2.223</v>
      </c>
      <c r="H230" s="39">
        <f>G230-F230</f>
        <v>1.0959999999999999</v>
      </c>
      <c r="I230" s="196">
        <v>4.5</v>
      </c>
      <c r="J230" s="41">
        <v>450</v>
      </c>
      <c r="K230" s="21">
        <f>SUM(H230*I230*J230)</f>
        <v>2219.3999999999996</v>
      </c>
      <c r="L230" s="236"/>
    </row>
    <row r="231" spans="1:12" ht="15">
      <c r="A231" s="546">
        <v>8</v>
      </c>
      <c r="B231" s="302"/>
      <c r="C231" s="159" t="s">
        <v>913</v>
      </c>
      <c r="D231" s="302" t="s">
        <v>112</v>
      </c>
      <c r="E231" s="256"/>
      <c r="F231" s="24">
        <v>2.999</v>
      </c>
      <c r="G231" s="18">
        <v>3.686</v>
      </c>
      <c r="H231" s="39">
        <f>G231-F231</f>
        <v>0.6869999999999998</v>
      </c>
      <c r="I231" s="196">
        <v>4.5</v>
      </c>
      <c r="J231" s="41">
        <v>450</v>
      </c>
      <c r="K231" s="21">
        <f>SUM(H231*I231*J231)</f>
        <v>1391.1749999999995</v>
      </c>
      <c r="L231" s="236"/>
    </row>
    <row r="232" spans="1:12" ht="15">
      <c r="A232" s="546">
        <v>8</v>
      </c>
      <c r="B232" s="303"/>
      <c r="C232" s="159" t="s">
        <v>913</v>
      </c>
      <c r="D232" s="303" t="s">
        <v>112</v>
      </c>
      <c r="E232" s="271"/>
      <c r="F232" s="24">
        <v>3.686</v>
      </c>
      <c r="G232" s="18">
        <v>4.455</v>
      </c>
      <c r="H232" s="39">
        <f>G232-F232</f>
        <v>0.7690000000000001</v>
      </c>
      <c r="I232" s="196">
        <v>4.5</v>
      </c>
      <c r="J232" s="41">
        <v>450</v>
      </c>
      <c r="K232" s="21">
        <f>SUM(H232*I232*J232)</f>
        <v>1557.2250000000004</v>
      </c>
      <c r="L232" s="236"/>
    </row>
    <row r="233" spans="1:12" ht="15">
      <c r="A233" s="334"/>
      <c r="B233" s="542" t="s">
        <v>241</v>
      </c>
      <c r="C233" s="543"/>
      <c r="D233" s="544"/>
      <c r="E233" s="292"/>
      <c r="F233" s="139"/>
      <c r="G233" s="31"/>
      <c r="H233" s="42">
        <f>SUBTOTAL(9,H229:H232)</f>
        <v>2.915</v>
      </c>
      <c r="I233" s="197"/>
      <c r="J233" s="44"/>
      <c r="K233" s="22">
        <f>SUBTOTAL(9,K229:K232)</f>
        <v>5902.874999999999</v>
      </c>
      <c r="L233" s="236"/>
    </row>
    <row r="234" spans="1:12" ht="15">
      <c r="A234" s="545">
        <v>50</v>
      </c>
      <c r="B234" s="159"/>
      <c r="C234" s="159" t="s">
        <v>914</v>
      </c>
      <c r="D234" s="159" t="s">
        <v>112</v>
      </c>
      <c r="E234" s="163" t="s">
        <v>242</v>
      </c>
      <c r="F234" s="24">
        <v>0</v>
      </c>
      <c r="G234" s="18">
        <v>0.669</v>
      </c>
      <c r="H234" s="39">
        <f>G234-F234</f>
        <v>0.669</v>
      </c>
      <c r="I234" s="196">
        <v>4.373692077727952</v>
      </c>
      <c r="J234" s="41">
        <v>450</v>
      </c>
      <c r="K234" s="21">
        <f>SUM(H234*I234*J234)</f>
        <v>1316.7</v>
      </c>
      <c r="L234" s="236"/>
    </row>
    <row r="235" spans="1:12" ht="15">
      <c r="A235" s="546">
        <v>9</v>
      </c>
      <c r="B235" s="302"/>
      <c r="C235" s="159" t="s">
        <v>914</v>
      </c>
      <c r="D235" s="302" t="s">
        <v>112</v>
      </c>
      <c r="E235" s="256"/>
      <c r="F235" s="24">
        <v>0.669</v>
      </c>
      <c r="G235" s="18">
        <v>1.894</v>
      </c>
      <c r="H235" s="39">
        <f>G235-F235</f>
        <v>1.2249999999999999</v>
      </c>
      <c r="I235" s="196">
        <v>4.4</v>
      </c>
      <c r="J235" s="41">
        <v>450</v>
      </c>
      <c r="K235" s="21">
        <f>SUM(H235*I235*J235)</f>
        <v>2425.5</v>
      </c>
      <c r="L235" s="236"/>
    </row>
    <row r="236" spans="1:12" ht="15">
      <c r="A236" s="546">
        <v>9</v>
      </c>
      <c r="B236" s="302"/>
      <c r="C236" s="159" t="s">
        <v>914</v>
      </c>
      <c r="D236" s="302" t="s">
        <v>112</v>
      </c>
      <c r="E236" s="284"/>
      <c r="F236" s="24">
        <v>1.894</v>
      </c>
      <c r="G236" s="18">
        <v>2.86</v>
      </c>
      <c r="H236" s="39">
        <f>G236-F236</f>
        <v>0.966</v>
      </c>
      <c r="I236" s="196">
        <v>4.3999999999999995</v>
      </c>
      <c r="J236" s="41">
        <v>450</v>
      </c>
      <c r="K236" s="21">
        <f>SUM(H236*I236*J236)</f>
        <v>1912.6799999999996</v>
      </c>
      <c r="L236" s="236"/>
    </row>
    <row r="237" spans="1:12" ht="15">
      <c r="A237" s="546">
        <v>9</v>
      </c>
      <c r="B237" s="303"/>
      <c r="C237" s="159" t="s">
        <v>914</v>
      </c>
      <c r="D237" s="303" t="s">
        <v>112</v>
      </c>
      <c r="E237" s="256"/>
      <c r="F237" s="24">
        <v>2.86</v>
      </c>
      <c r="G237" s="18">
        <v>4.275</v>
      </c>
      <c r="H237" s="39">
        <f>G237-F237</f>
        <v>1.4150000000000005</v>
      </c>
      <c r="I237" s="196">
        <v>4.390671378091873</v>
      </c>
      <c r="J237" s="41">
        <v>450</v>
      </c>
      <c r="K237" s="21">
        <f>SUM(H237*I237*J237)</f>
        <v>2795.760000000001</v>
      </c>
      <c r="L237" s="236"/>
    </row>
    <row r="238" spans="1:15" ht="15">
      <c r="A238" s="334"/>
      <c r="B238" s="542" t="s">
        <v>243</v>
      </c>
      <c r="C238" s="543"/>
      <c r="D238" s="544"/>
      <c r="E238" s="258"/>
      <c r="F238" s="139"/>
      <c r="G238" s="31"/>
      <c r="H238" s="42">
        <f>SUBTOTAL(9,H234:H237)</f>
        <v>4.275</v>
      </c>
      <c r="I238" s="197"/>
      <c r="J238" s="44"/>
      <c r="K238" s="22">
        <f>SUBTOTAL(9,K234:K237)</f>
        <v>8450.64</v>
      </c>
      <c r="L238" s="321"/>
      <c r="M238" s="95"/>
      <c r="N238" s="95"/>
      <c r="O238" s="95"/>
    </row>
    <row r="239" spans="1:12" ht="15" customHeight="1">
      <c r="A239" s="332">
        <v>51</v>
      </c>
      <c r="B239" s="16"/>
      <c r="C239" s="38" t="s">
        <v>244</v>
      </c>
      <c r="D239" s="16" t="s">
        <v>38</v>
      </c>
      <c r="E239" s="306" t="s">
        <v>939</v>
      </c>
      <c r="F239" s="18">
        <v>2.712</v>
      </c>
      <c r="G239" s="18">
        <v>3.928</v>
      </c>
      <c r="H239" s="39">
        <f>G239-F239</f>
        <v>1.2159999999999997</v>
      </c>
      <c r="I239" s="196">
        <v>4</v>
      </c>
      <c r="J239" s="41">
        <v>400</v>
      </c>
      <c r="K239" s="21">
        <f>SUM(H239*I239*J239)</f>
        <v>1945.5999999999997</v>
      </c>
      <c r="L239" s="255"/>
    </row>
    <row r="240" spans="1:12" ht="15">
      <c r="A240" s="165"/>
      <c r="B240" s="16"/>
      <c r="C240" s="38" t="s">
        <v>244</v>
      </c>
      <c r="D240" s="16" t="s">
        <v>38</v>
      </c>
      <c r="E240" s="71"/>
      <c r="F240" s="18">
        <v>5.606</v>
      </c>
      <c r="G240" s="18">
        <v>6.394</v>
      </c>
      <c r="H240" s="39">
        <f>G240-F240</f>
        <v>0.7880000000000003</v>
      </c>
      <c r="I240" s="196">
        <v>4.7</v>
      </c>
      <c r="J240" s="41">
        <v>400</v>
      </c>
      <c r="K240" s="21">
        <f>SUM(H240*I240*J240)</f>
        <v>1481.4400000000005</v>
      </c>
      <c r="L240" s="255"/>
    </row>
    <row r="241" spans="1:12" ht="15">
      <c r="A241" s="165"/>
      <c r="B241" s="16"/>
      <c r="C241" s="38" t="s">
        <v>244</v>
      </c>
      <c r="D241" s="16" t="s">
        <v>38</v>
      </c>
      <c r="E241" s="73"/>
      <c r="F241" s="18">
        <v>8.211</v>
      </c>
      <c r="G241" s="18">
        <v>9.783</v>
      </c>
      <c r="H241" s="39">
        <f>G241-F241</f>
        <v>1.5719999999999992</v>
      </c>
      <c r="I241" s="196">
        <v>6.3</v>
      </c>
      <c r="J241" s="41">
        <v>400</v>
      </c>
      <c r="K241" s="21">
        <f>SUM(H241*I241*J241)</f>
        <v>3961.4399999999973</v>
      </c>
      <c r="L241" s="255"/>
    </row>
    <row r="242" spans="1:12" ht="15">
      <c r="A242" s="333"/>
      <c r="B242" s="542" t="s">
        <v>245</v>
      </c>
      <c r="C242" s="543"/>
      <c r="D242" s="544"/>
      <c r="E242" s="73"/>
      <c r="F242" s="18"/>
      <c r="G242" s="18"/>
      <c r="H242" s="42">
        <f>SUM(H239:H241)</f>
        <v>3.575999999999999</v>
      </c>
      <c r="I242" s="196"/>
      <c r="J242" s="41"/>
      <c r="K242" s="22">
        <f>SUBTOTAL(9,K239:K241)</f>
        <v>7388.479999999998</v>
      </c>
      <c r="L242" s="236"/>
    </row>
    <row r="243" spans="1:12" ht="15">
      <c r="A243" s="520">
        <v>52</v>
      </c>
      <c r="B243" s="16"/>
      <c r="C243" s="16" t="s">
        <v>246</v>
      </c>
      <c r="D243" s="16" t="s">
        <v>47</v>
      </c>
      <c r="E243" s="80" t="s">
        <v>247</v>
      </c>
      <c r="F243" s="81">
        <v>12.758</v>
      </c>
      <c r="G243" s="81">
        <v>13.599</v>
      </c>
      <c r="H243" s="264">
        <f>SUM(G243-F243)</f>
        <v>0.8410000000000011</v>
      </c>
      <c r="I243" s="148">
        <v>6.5</v>
      </c>
      <c r="J243" s="149">
        <v>400</v>
      </c>
      <c r="K243" s="21">
        <f>SUM(H243*I243*J243)</f>
        <v>2186.6000000000026</v>
      </c>
      <c r="L243" s="255"/>
    </row>
    <row r="244" spans="1:12" ht="15">
      <c r="A244" s="522"/>
      <c r="B244" s="542" t="s">
        <v>915</v>
      </c>
      <c r="C244" s="543"/>
      <c r="D244" s="544"/>
      <c r="E244" s="164"/>
      <c r="F244" s="88"/>
      <c r="G244" s="88"/>
      <c r="H244" s="42">
        <f>SUM(H243)</f>
        <v>0.8410000000000011</v>
      </c>
      <c r="I244" s="150"/>
      <c r="J244" s="151"/>
      <c r="K244" s="22">
        <f>SUM(K243)</f>
        <v>2186.6000000000026</v>
      </c>
      <c r="L244" s="236"/>
    </row>
    <row r="245" spans="1:12" ht="15">
      <c r="A245" s="310"/>
      <c r="B245" s="161"/>
      <c r="C245" s="161"/>
      <c r="D245" s="161"/>
      <c r="E245" s="186"/>
      <c r="F245" s="187"/>
      <c r="G245" s="187"/>
      <c r="H245" s="285"/>
      <c r="I245" s="188"/>
      <c r="J245" s="189"/>
      <c r="K245" s="167"/>
      <c r="L245" s="236"/>
    </row>
    <row r="246" spans="1:12" ht="15.75" thickBot="1">
      <c r="A246" s="509">
        <v>10</v>
      </c>
      <c r="B246" s="509"/>
      <c r="C246" s="509"/>
      <c r="D246" s="509"/>
      <c r="E246" s="509"/>
      <c r="F246" s="509"/>
      <c r="G246" s="509"/>
      <c r="H246" s="509"/>
      <c r="I246" s="509"/>
      <c r="J246" s="509"/>
      <c r="K246" s="509"/>
      <c r="L246" s="236"/>
    </row>
    <row r="247" spans="1:12" ht="36">
      <c r="A247" s="228" t="s">
        <v>0</v>
      </c>
      <c r="B247" s="229" t="s">
        <v>1</v>
      </c>
      <c r="C247" s="230" t="s">
        <v>2</v>
      </c>
      <c r="D247" s="231" t="s">
        <v>3</v>
      </c>
      <c r="E247" s="230" t="s">
        <v>4</v>
      </c>
      <c r="F247" s="526" t="s">
        <v>5</v>
      </c>
      <c r="G247" s="527"/>
      <c r="H247" s="232" t="s">
        <v>6</v>
      </c>
      <c r="I247" s="233" t="s">
        <v>7</v>
      </c>
      <c r="J247" s="234" t="s">
        <v>8</v>
      </c>
      <c r="K247" s="235" t="s">
        <v>9</v>
      </c>
      <c r="L247" s="236"/>
    </row>
    <row r="248" spans="1:12" ht="15" customHeight="1" thickBot="1">
      <c r="A248" s="237" t="s">
        <v>10</v>
      </c>
      <c r="B248" s="238"/>
      <c r="C248" s="239"/>
      <c r="D248" s="240"/>
      <c r="E248" s="241"/>
      <c r="F248" s="242" t="s">
        <v>11</v>
      </c>
      <c r="G248" s="243" t="s">
        <v>12</v>
      </c>
      <c r="H248" s="244" t="s">
        <v>13</v>
      </c>
      <c r="I248" s="245" t="s">
        <v>14</v>
      </c>
      <c r="J248" s="246" t="s">
        <v>15</v>
      </c>
      <c r="K248" s="247" t="s">
        <v>16</v>
      </c>
      <c r="L248" s="236"/>
    </row>
    <row r="249" spans="1:12" ht="4.5" customHeight="1">
      <c r="A249" s="248"/>
      <c r="B249" s="249"/>
      <c r="C249" s="250"/>
      <c r="D249" s="249"/>
      <c r="E249" s="251"/>
      <c r="F249" s="252"/>
      <c r="G249" s="252"/>
      <c r="H249" s="252"/>
      <c r="I249" s="253"/>
      <c r="J249" s="250"/>
      <c r="K249" s="254"/>
      <c r="L249" s="236"/>
    </row>
    <row r="250" spans="1:12" ht="15">
      <c r="A250" s="332">
        <v>53</v>
      </c>
      <c r="B250" s="16"/>
      <c r="C250" s="38" t="s">
        <v>248</v>
      </c>
      <c r="D250" s="16" t="s">
        <v>44</v>
      </c>
      <c r="E250" s="58" t="s">
        <v>249</v>
      </c>
      <c r="F250" s="18">
        <v>2.482</v>
      </c>
      <c r="G250" s="18">
        <v>3.982</v>
      </c>
      <c r="H250" s="39">
        <f>G250-F250</f>
        <v>1.5</v>
      </c>
      <c r="I250" s="196">
        <v>5.4</v>
      </c>
      <c r="J250" s="41">
        <v>400</v>
      </c>
      <c r="K250" s="21">
        <f>SUM(H250*I250*J250)</f>
        <v>3240.0000000000005</v>
      </c>
      <c r="L250" s="236"/>
    </row>
    <row r="251" spans="1:12" ht="15">
      <c r="A251" s="165"/>
      <c r="B251" s="16"/>
      <c r="C251" s="38" t="s">
        <v>248</v>
      </c>
      <c r="D251" s="16" t="s">
        <v>44</v>
      </c>
      <c r="E251" s="58" t="s">
        <v>250</v>
      </c>
      <c r="F251" s="18">
        <v>3.982</v>
      </c>
      <c r="G251" s="18">
        <v>4.482</v>
      </c>
      <c r="H251" s="39">
        <f>G251-F251</f>
        <v>0.5</v>
      </c>
      <c r="I251" s="196">
        <v>5.6</v>
      </c>
      <c r="J251" s="41">
        <v>310</v>
      </c>
      <c r="K251" s="21">
        <f>SUM(H251*I251*J251)</f>
        <v>868</v>
      </c>
      <c r="L251" s="236"/>
    </row>
    <row r="252" spans="1:12" ht="15">
      <c r="A252" s="165"/>
      <c r="B252" s="16"/>
      <c r="C252" s="38" t="s">
        <v>248</v>
      </c>
      <c r="D252" s="16" t="s">
        <v>44</v>
      </c>
      <c r="E252" s="58" t="s">
        <v>251</v>
      </c>
      <c r="F252" s="18">
        <v>4.482</v>
      </c>
      <c r="G252" s="18">
        <v>5.582</v>
      </c>
      <c r="H252" s="39">
        <f>G252-F252</f>
        <v>1.0999999999999996</v>
      </c>
      <c r="I252" s="196">
        <v>5</v>
      </c>
      <c r="J252" s="41">
        <v>400</v>
      </c>
      <c r="K252" s="21">
        <f>SUM(H252*I252*J252)</f>
        <v>2199.999999999999</v>
      </c>
      <c r="L252" s="236"/>
    </row>
    <row r="253" spans="1:12" ht="15">
      <c r="A253" s="333"/>
      <c r="B253" s="515" t="s">
        <v>252</v>
      </c>
      <c r="C253" s="516"/>
      <c r="D253" s="517"/>
      <c r="E253" s="74"/>
      <c r="F253" s="18"/>
      <c r="G253" s="18"/>
      <c r="H253" s="42">
        <f>SUM(H250:H252)</f>
        <v>3.0999999999999996</v>
      </c>
      <c r="I253" s="196"/>
      <c r="J253" s="41"/>
      <c r="K253" s="22">
        <f>SUM(K250:K252)</f>
        <v>6307.999999999999</v>
      </c>
      <c r="L253" s="236"/>
    </row>
    <row r="254" spans="1:12" ht="15">
      <c r="A254" s="332">
        <v>54</v>
      </c>
      <c r="B254" s="16"/>
      <c r="C254" s="38" t="s">
        <v>253</v>
      </c>
      <c r="D254" s="16" t="s">
        <v>44</v>
      </c>
      <c r="E254" s="58" t="s">
        <v>254</v>
      </c>
      <c r="F254" s="18">
        <v>3.05</v>
      </c>
      <c r="G254" s="18">
        <v>10.456</v>
      </c>
      <c r="H254" s="39">
        <f>G254-F254</f>
        <v>7.406</v>
      </c>
      <c r="I254" s="196">
        <v>4.5</v>
      </c>
      <c r="J254" s="41">
        <v>450</v>
      </c>
      <c r="K254" s="21">
        <f>SUM(H254*I254*J254)</f>
        <v>14997.15</v>
      </c>
      <c r="L254" s="236"/>
    </row>
    <row r="255" spans="1:12" ht="15">
      <c r="A255" s="333"/>
      <c r="B255" s="515" t="s">
        <v>255</v>
      </c>
      <c r="C255" s="516"/>
      <c r="D255" s="517"/>
      <c r="E255" s="74"/>
      <c r="F255" s="18"/>
      <c r="G255" s="18"/>
      <c r="H255" s="42">
        <f>SUM(H254)</f>
        <v>7.406</v>
      </c>
      <c r="I255" s="196"/>
      <c r="J255" s="41"/>
      <c r="K255" s="22">
        <f>SUM(K254)</f>
        <v>14997.15</v>
      </c>
      <c r="L255" s="236"/>
    </row>
    <row r="256" spans="1:12" ht="15">
      <c r="A256" s="420">
        <v>55</v>
      </c>
      <c r="B256" s="152"/>
      <c r="C256" s="153" t="s">
        <v>256</v>
      </c>
      <c r="D256" s="152" t="s">
        <v>116</v>
      </c>
      <c r="E256" s="154" t="s">
        <v>257</v>
      </c>
      <c r="F256" s="155">
        <v>5.341</v>
      </c>
      <c r="G256" s="155">
        <v>11.407</v>
      </c>
      <c r="H256" s="266">
        <f>G256-F256</f>
        <v>6.066</v>
      </c>
      <c r="I256" s="267">
        <v>6</v>
      </c>
      <c r="J256" s="268">
        <v>385</v>
      </c>
      <c r="K256" s="418">
        <f>SUM(H256*I256*J256)</f>
        <v>14012.460000000001</v>
      </c>
      <c r="L256" s="236"/>
    </row>
    <row r="257" spans="1:12" ht="15">
      <c r="A257" s="294"/>
      <c r="B257" s="515" t="s">
        <v>940</v>
      </c>
      <c r="C257" s="516"/>
      <c r="D257" s="517"/>
      <c r="E257" s="156"/>
      <c r="F257" s="145"/>
      <c r="G257" s="145"/>
      <c r="H257" s="146">
        <f>SUBTOTAL(9,H256)</f>
        <v>6.066</v>
      </c>
      <c r="I257" s="147"/>
      <c r="J257" s="94"/>
      <c r="K257" s="94">
        <f>SUBTOTAL(9,K256)</f>
        <v>14012.460000000001</v>
      </c>
      <c r="L257" s="236"/>
    </row>
    <row r="258" spans="1:12" ht="15">
      <c r="A258" s="137">
        <v>56</v>
      </c>
      <c r="B258" s="100"/>
      <c r="C258" s="99" t="s">
        <v>258</v>
      </c>
      <c r="D258" s="100" t="s">
        <v>29</v>
      </c>
      <c r="E258" s="109" t="s">
        <v>259</v>
      </c>
      <c r="F258" s="102">
        <v>0</v>
      </c>
      <c r="G258" s="102">
        <v>0.351</v>
      </c>
      <c r="H258" s="102">
        <v>0.351</v>
      </c>
      <c r="I258" s="103">
        <v>5</v>
      </c>
      <c r="J258" s="104">
        <v>550</v>
      </c>
      <c r="K258" s="21">
        <f aca="true" t="shared" si="10" ref="K258:K264">SUM(H258*I258*J258*1.21)</f>
        <v>1167.9524999999999</v>
      </c>
      <c r="L258" s="236"/>
    </row>
    <row r="259" spans="1:12" ht="15">
      <c r="A259" s="138"/>
      <c r="B259" s="100"/>
      <c r="C259" s="99" t="s">
        <v>258</v>
      </c>
      <c r="D259" s="100" t="s">
        <v>29</v>
      </c>
      <c r="E259" s="109"/>
      <c r="F259" s="102">
        <v>0.351</v>
      </c>
      <c r="G259" s="102">
        <v>1.219</v>
      </c>
      <c r="H259" s="102">
        <v>0.8680000000000001</v>
      </c>
      <c r="I259" s="103">
        <v>4.6</v>
      </c>
      <c r="J259" s="104">
        <v>270</v>
      </c>
      <c r="K259" s="21">
        <f t="shared" si="10"/>
        <v>1304.44776</v>
      </c>
      <c r="L259" s="236"/>
    </row>
    <row r="260" spans="1:12" ht="15">
      <c r="A260" s="138"/>
      <c r="B260" s="100"/>
      <c r="C260" s="99" t="s">
        <v>258</v>
      </c>
      <c r="D260" s="100" t="s">
        <v>29</v>
      </c>
      <c r="E260" s="109"/>
      <c r="F260" s="102">
        <v>1.219</v>
      </c>
      <c r="G260" s="102">
        <v>1.97</v>
      </c>
      <c r="H260" s="102">
        <v>0.7509999999999999</v>
      </c>
      <c r="I260" s="103">
        <v>4.9</v>
      </c>
      <c r="J260" s="104">
        <v>270</v>
      </c>
      <c r="K260" s="21">
        <f t="shared" si="10"/>
        <v>1202.22333</v>
      </c>
      <c r="L260" s="236"/>
    </row>
    <row r="261" spans="1:12" ht="15">
      <c r="A261" s="138"/>
      <c r="B261" s="100"/>
      <c r="C261" s="99" t="s">
        <v>258</v>
      </c>
      <c r="D261" s="100" t="s">
        <v>29</v>
      </c>
      <c r="E261" s="109"/>
      <c r="F261" s="102">
        <v>1.97</v>
      </c>
      <c r="G261" s="102">
        <v>2.839</v>
      </c>
      <c r="H261" s="102">
        <v>0.869</v>
      </c>
      <c r="I261" s="103">
        <v>5.1</v>
      </c>
      <c r="J261" s="104">
        <v>550</v>
      </c>
      <c r="K261" s="21">
        <f t="shared" si="10"/>
        <v>2949.42945</v>
      </c>
      <c r="L261" s="236"/>
    </row>
    <row r="262" spans="1:12" ht="15">
      <c r="A262" s="138"/>
      <c r="B262" s="100"/>
      <c r="C262" s="99" t="s">
        <v>258</v>
      </c>
      <c r="D262" s="100" t="s">
        <v>29</v>
      </c>
      <c r="E262" s="109"/>
      <c r="F262" s="102">
        <v>2.839</v>
      </c>
      <c r="G262" s="102">
        <v>3.891</v>
      </c>
      <c r="H262" s="102">
        <v>1.052</v>
      </c>
      <c r="I262" s="103">
        <v>4.9</v>
      </c>
      <c r="J262" s="104">
        <v>270</v>
      </c>
      <c r="K262" s="21">
        <f t="shared" si="10"/>
        <v>1684.0731600000004</v>
      </c>
      <c r="L262" s="236"/>
    </row>
    <row r="263" spans="1:12" ht="15">
      <c r="A263" s="138"/>
      <c r="B263" s="100"/>
      <c r="C263" s="99" t="s">
        <v>258</v>
      </c>
      <c r="D263" s="100" t="s">
        <v>29</v>
      </c>
      <c r="E263" s="109"/>
      <c r="F263" s="102">
        <v>4.799</v>
      </c>
      <c r="G263" s="102">
        <v>5.919</v>
      </c>
      <c r="H263" s="102">
        <v>1.1199999999999992</v>
      </c>
      <c r="I263" s="103">
        <v>4.4</v>
      </c>
      <c r="J263" s="104">
        <v>270</v>
      </c>
      <c r="K263" s="21">
        <f t="shared" si="10"/>
        <v>1609.977599999999</v>
      </c>
      <c r="L263" s="236"/>
    </row>
    <row r="264" spans="1:12" ht="15">
      <c r="A264" s="138"/>
      <c r="B264" s="100"/>
      <c r="C264" s="99" t="s">
        <v>258</v>
      </c>
      <c r="D264" s="100" t="s">
        <v>29</v>
      </c>
      <c r="E264" s="109"/>
      <c r="F264" s="102">
        <v>5.919</v>
      </c>
      <c r="G264" s="102">
        <v>6.997</v>
      </c>
      <c r="H264" s="102">
        <v>1.0780000000000003</v>
      </c>
      <c r="I264" s="103">
        <v>4.3</v>
      </c>
      <c r="J264" s="104">
        <v>270</v>
      </c>
      <c r="K264" s="21">
        <f t="shared" si="10"/>
        <v>1514.3851800000002</v>
      </c>
      <c r="L264" s="236"/>
    </row>
    <row r="265" spans="1:12" ht="15">
      <c r="A265" s="295"/>
      <c r="B265" s="515" t="s">
        <v>260</v>
      </c>
      <c r="C265" s="516"/>
      <c r="D265" s="517"/>
      <c r="E265" s="109"/>
      <c r="F265" s="102"/>
      <c r="G265" s="102"/>
      <c r="H265" s="110">
        <f>SUBTOTAL(9,H258:H264)</f>
        <v>6.0889999999999995</v>
      </c>
      <c r="I265" s="103"/>
      <c r="J265" s="104"/>
      <c r="K265" s="22">
        <f>SUBTOTAL(9,K258:K264)</f>
        <v>11432.488979999998</v>
      </c>
      <c r="L265" s="236"/>
    </row>
    <row r="266" spans="1:12" ht="15">
      <c r="A266" s="332">
        <v>57</v>
      </c>
      <c r="B266" s="16"/>
      <c r="C266" s="38" t="s">
        <v>261</v>
      </c>
      <c r="D266" s="16" t="s">
        <v>18</v>
      </c>
      <c r="E266" s="60" t="s">
        <v>262</v>
      </c>
      <c r="F266" s="18">
        <v>4.932</v>
      </c>
      <c r="G266" s="18">
        <v>6.278</v>
      </c>
      <c r="H266" s="39">
        <f>G266-F266</f>
        <v>1.3459999999999992</v>
      </c>
      <c r="I266" s="40">
        <v>5.8</v>
      </c>
      <c r="J266" s="41">
        <v>260</v>
      </c>
      <c r="K266" s="21">
        <f>SUM(H266*I266*J266)</f>
        <v>2029.767999999999</v>
      </c>
      <c r="L266" s="236"/>
    </row>
    <row r="267" spans="1:12" ht="15">
      <c r="A267" s="165"/>
      <c r="B267" s="16"/>
      <c r="C267" s="38" t="s">
        <v>261</v>
      </c>
      <c r="D267" s="16" t="s">
        <v>18</v>
      </c>
      <c r="E267" s="34" t="s">
        <v>263</v>
      </c>
      <c r="F267" s="18">
        <v>6.278</v>
      </c>
      <c r="G267" s="18">
        <v>7.266</v>
      </c>
      <c r="H267" s="39">
        <f>G267-F267</f>
        <v>0.9880000000000004</v>
      </c>
      <c r="I267" s="40">
        <v>5.8</v>
      </c>
      <c r="J267" s="41">
        <v>260</v>
      </c>
      <c r="K267" s="21">
        <f>SUM(H267*I267*J267)</f>
        <v>1489.9040000000005</v>
      </c>
      <c r="L267" s="236"/>
    </row>
    <row r="268" spans="1:12" ht="15">
      <c r="A268" s="165"/>
      <c r="B268" s="16"/>
      <c r="C268" s="38" t="s">
        <v>261</v>
      </c>
      <c r="D268" s="16" t="s">
        <v>18</v>
      </c>
      <c r="E268" s="58" t="s">
        <v>264</v>
      </c>
      <c r="F268" s="18">
        <v>9.483</v>
      </c>
      <c r="G268" s="18">
        <v>9.64</v>
      </c>
      <c r="H268" s="39">
        <f>G268-F268</f>
        <v>0.15700000000000003</v>
      </c>
      <c r="I268" s="40">
        <v>5.4</v>
      </c>
      <c r="J268" s="41">
        <v>263</v>
      </c>
      <c r="K268" s="21">
        <f>SUM(H268*I268*J268)</f>
        <v>222.97140000000005</v>
      </c>
      <c r="L268" s="236"/>
    </row>
    <row r="269" spans="1:12" ht="15">
      <c r="A269" s="165"/>
      <c r="B269" s="16"/>
      <c r="C269" s="38" t="s">
        <v>261</v>
      </c>
      <c r="D269" s="16" t="s">
        <v>18</v>
      </c>
      <c r="E269" s="60" t="s">
        <v>265</v>
      </c>
      <c r="F269" s="18">
        <v>9.64</v>
      </c>
      <c r="G269" s="18">
        <v>12.067</v>
      </c>
      <c r="H269" s="39">
        <f>G269-F269</f>
        <v>2.4269999999999996</v>
      </c>
      <c r="I269" s="40">
        <v>5.4</v>
      </c>
      <c r="J269" s="41">
        <v>430</v>
      </c>
      <c r="K269" s="21">
        <f>SUM(H269*I269*J269)</f>
        <v>5635.494</v>
      </c>
      <c r="L269" s="236"/>
    </row>
    <row r="270" spans="1:12" ht="15">
      <c r="A270" s="165"/>
      <c r="B270" s="16"/>
      <c r="C270" s="38" t="s">
        <v>261</v>
      </c>
      <c r="D270" s="16" t="s">
        <v>18</v>
      </c>
      <c r="E270" s="58" t="s">
        <v>266</v>
      </c>
      <c r="F270" s="18">
        <v>13.263</v>
      </c>
      <c r="G270" s="18">
        <v>14.508</v>
      </c>
      <c r="H270" s="39">
        <f>G270-F270</f>
        <v>1.2449999999999992</v>
      </c>
      <c r="I270" s="40">
        <v>5.6</v>
      </c>
      <c r="J270" s="41">
        <v>260</v>
      </c>
      <c r="K270" s="21">
        <f>SUM(H270*I270*J270)</f>
        <v>1812.7199999999987</v>
      </c>
      <c r="L270" s="236"/>
    </row>
    <row r="271" spans="1:13" ht="15">
      <c r="A271" s="333"/>
      <c r="B271" s="515" t="s">
        <v>267</v>
      </c>
      <c r="C271" s="516"/>
      <c r="D271" s="517"/>
      <c r="E271" s="61"/>
      <c r="F271" s="31"/>
      <c r="G271" s="31"/>
      <c r="H271" s="42">
        <f>SUM(H266:H270)</f>
        <v>6.1629999999999985</v>
      </c>
      <c r="I271" s="43"/>
      <c r="J271" s="44"/>
      <c r="K271" s="22">
        <f>SUM(K266:K270)</f>
        <v>11190.857399999999</v>
      </c>
      <c r="L271" s="321"/>
      <c r="M271" s="95"/>
    </row>
    <row r="272" spans="1:12" ht="15">
      <c r="A272" s="332">
        <v>58</v>
      </c>
      <c r="B272" s="16"/>
      <c r="C272" s="38" t="s">
        <v>271</v>
      </c>
      <c r="D272" s="16" t="s">
        <v>18</v>
      </c>
      <c r="E272" s="58" t="s">
        <v>272</v>
      </c>
      <c r="F272" s="18">
        <v>0</v>
      </c>
      <c r="G272" s="18">
        <v>0.739</v>
      </c>
      <c r="H272" s="39">
        <f>G272-F272</f>
        <v>0.739</v>
      </c>
      <c r="I272" s="40">
        <v>5.8</v>
      </c>
      <c r="J272" s="41">
        <v>243</v>
      </c>
      <c r="K272" s="21">
        <f>SUM(H272*I272*J272)</f>
        <v>1041.5466</v>
      </c>
      <c r="L272" s="255"/>
    </row>
    <row r="273" spans="1:12" ht="15">
      <c r="A273" s="333"/>
      <c r="B273" s="515" t="s">
        <v>273</v>
      </c>
      <c r="C273" s="516"/>
      <c r="D273" s="517"/>
      <c r="E273" s="59"/>
      <c r="F273" s="31"/>
      <c r="G273" s="31"/>
      <c r="H273" s="42">
        <f>SUM(H272:H272)</f>
        <v>0.739</v>
      </c>
      <c r="I273" s="43"/>
      <c r="J273" s="44"/>
      <c r="K273" s="22">
        <f>SUM(K272:K272)</f>
        <v>1041.5466</v>
      </c>
      <c r="L273" s="236"/>
    </row>
    <row r="274" spans="1:12" ht="17.25" customHeight="1">
      <c r="A274" s="545">
        <v>59</v>
      </c>
      <c r="B274" s="159"/>
      <c r="C274" s="159" t="s">
        <v>917</v>
      </c>
      <c r="D274" s="159" t="s">
        <v>112</v>
      </c>
      <c r="E274" s="304" t="s">
        <v>274</v>
      </c>
      <c r="F274" s="24">
        <v>5.26</v>
      </c>
      <c r="G274" s="18">
        <v>6.47</v>
      </c>
      <c r="H274" s="39">
        <f>G274-F274</f>
        <v>1.21</v>
      </c>
      <c r="I274" s="196">
        <v>5</v>
      </c>
      <c r="J274" s="41">
        <v>450</v>
      </c>
      <c r="K274" s="21">
        <f>SUM(H274*I274*J274)</f>
        <v>2722.5</v>
      </c>
      <c r="L274" s="255"/>
    </row>
    <row r="275" spans="1:12" ht="15">
      <c r="A275" s="546">
        <v>10</v>
      </c>
      <c r="B275" s="303"/>
      <c r="C275" s="159" t="s">
        <v>917</v>
      </c>
      <c r="D275" s="303" t="s">
        <v>112</v>
      </c>
      <c r="E275" s="271"/>
      <c r="F275" s="24">
        <v>6.47</v>
      </c>
      <c r="G275" s="18">
        <v>7.129</v>
      </c>
      <c r="H275" s="39">
        <f>G275-F275</f>
        <v>0.6589999999999998</v>
      </c>
      <c r="I275" s="196">
        <v>4.977238239757208</v>
      </c>
      <c r="J275" s="41">
        <v>450</v>
      </c>
      <c r="K275" s="21">
        <f>SUM(H275*I275*J275)</f>
        <v>1475.9999999999995</v>
      </c>
      <c r="L275" s="255"/>
    </row>
    <row r="276" spans="1:12" ht="15">
      <c r="A276" s="334"/>
      <c r="B276" s="542" t="s">
        <v>275</v>
      </c>
      <c r="C276" s="543"/>
      <c r="D276" s="544"/>
      <c r="E276" s="292"/>
      <c r="F276" s="139"/>
      <c r="G276" s="31"/>
      <c r="H276" s="42">
        <f>SUBTOTAL(9,H274:H275)</f>
        <v>1.8689999999999998</v>
      </c>
      <c r="I276" s="197"/>
      <c r="J276" s="44"/>
      <c r="K276" s="22">
        <f>SUBTOTAL(9,K274:K275)</f>
        <v>4198.5</v>
      </c>
      <c r="L276" s="236"/>
    </row>
    <row r="277" spans="1:12" ht="15">
      <c r="A277" s="332">
        <v>60</v>
      </c>
      <c r="B277" s="16"/>
      <c r="C277" s="38" t="s">
        <v>276</v>
      </c>
      <c r="D277" s="16" t="s">
        <v>38</v>
      </c>
      <c r="E277" s="34" t="s">
        <v>277</v>
      </c>
      <c r="F277" s="18">
        <v>1.073</v>
      </c>
      <c r="G277" s="18">
        <v>2.077</v>
      </c>
      <c r="H277" s="39">
        <f>G277-F277</f>
        <v>1.004</v>
      </c>
      <c r="I277" s="196">
        <v>3.9</v>
      </c>
      <c r="J277" s="41">
        <v>400</v>
      </c>
      <c r="K277" s="21">
        <f>SUM(H277*I277*J277)</f>
        <v>1566.24</v>
      </c>
      <c r="L277" s="255"/>
    </row>
    <row r="278" spans="1:12" ht="15">
      <c r="A278" s="165"/>
      <c r="B278" s="16"/>
      <c r="C278" s="38" t="s">
        <v>276</v>
      </c>
      <c r="D278" s="16" t="s">
        <v>38</v>
      </c>
      <c r="E278" s="73"/>
      <c r="F278" s="18">
        <v>2.792</v>
      </c>
      <c r="G278" s="18">
        <v>4.036</v>
      </c>
      <c r="H278" s="39">
        <f>G278-F278</f>
        <v>1.2439999999999998</v>
      </c>
      <c r="I278" s="196">
        <v>4</v>
      </c>
      <c r="J278" s="41">
        <v>400</v>
      </c>
      <c r="K278" s="21">
        <f>SUM(H278*I278*J278)</f>
        <v>1990.3999999999996</v>
      </c>
      <c r="L278" s="255"/>
    </row>
    <row r="279" spans="1:12" ht="15">
      <c r="A279" s="333"/>
      <c r="B279" s="542" t="s">
        <v>278</v>
      </c>
      <c r="C279" s="543"/>
      <c r="D279" s="544"/>
      <c r="E279" s="73"/>
      <c r="F279" s="18"/>
      <c r="G279" s="18"/>
      <c r="H279" s="42">
        <f>SUM(H277:H278)</f>
        <v>2.2479999999999998</v>
      </c>
      <c r="I279" s="196"/>
      <c r="J279" s="41"/>
      <c r="K279" s="22">
        <f>SUBTOTAL(9,K277:K278)</f>
        <v>3556.6399999999994</v>
      </c>
      <c r="L279" s="236"/>
    </row>
    <row r="280" spans="1:12" ht="15">
      <c r="A280" s="310"/>
      <c r="B280" s="161"/>
      <c r="C280" s="161"/>
      <c r="D280" s="161"/>
      <c r="E280" s="192"/>
      <c r="F280" s="162"/>
      <c r="G280" s="162"/>
      <c r="H280" s="285"/>
      <c r="I280" s="277"/>
      <c r="J280" s="287"/>
      <c r="K280" s="167"/>
      <c r="L280" s="236"/>
    </row>
    <row r="281" spans="1:12" ht="15.75" thickBot="1">
      <c r="A281" s="509">
        <v>11</v>
      </c>
      <c r="B281" s="509"/>
      <c r="C281" s="509"/>
      <c r="D281" s="509"/>
      <c r="E281" s="509"/>
      <c r="F281" s="509"/>
      <c r="G281" s="509"/>
      <c r="H281" s="509"/>
      <c r="I281" s="509"/>
      <c r="J281" s="509"/>
      <c r="K281" s="509"/>
      <c r="L281" s="236"/>
    </row>
    <row r="282" spans="1:12" ht="36">
      <c r="A282" s="228" t="s">
        <v>0</v>
      </c>
      <c r="B282" s="229" t="s">
        <v>1</v>
      </c>
      <c r="C282" s="230" t="s">
        <v>2</v>
      </c>
      <c r="D282" s="231" t="s">
        <v>3</v>
      </c>
      <c r="E282" s="230" t="s">
        <v>4</v>
      </c>
      <c r="F282" s="526" t="s">
        <v>5</v>
      </c>
      <c r="G282" s="527"/>
      <c r="H282" s="232" t="s">
        <v>6</v>
      </c>
      <c r="I282" s="233" t="s">
        <v>7</v>
      </c>
      <c r="J282" s="234" t="s">
        <v>8</v>
      </c>
      <c r="K282" s="235" t="s">
        <v>9</v>
      </c>
      <c r="L282" s="236"/>
    </row>
    <row r="283" spans="1:12" ht="15" customHeight="1" thickBot="1">
      <c r="A283" s="237" t="s">
        <v>10</v>
      </c>
      <c r="B283" s="238"/>
      <c r="C283" s="239"/>
      <c r="D283" s="240"/>
      <c r="E283" s="241"/>
      <c r="F283" s="242" t="s">
        <v>11</v>
      </c>
      <c r="G283" s="243" t="s">
        <v>12</v>
      </c>
      <c r="H283" s="244" t="s">
        <v>13</v>
      </c>
      <c r="I283" s="245" t="s">
        <v>14</v>
      </c>
      <c r="J283" s="246" t="s">
        <v>15</v>
      </c>
      <c r="K283" s="247" t="s">
        <v>16</v>
      </c>
      <c r="L283" s="236"/>
    </row>
    <row r="284" spans="1:12" ht="3.75" customHeight="1">
      <c r="A284" s="248"/>
      <c r="B284" s="249"/>
      <c r="C284" s="250"/>
      <c r="D284" s="249"/>
      <c r="E284" s="249"/>
      <c r="F284" s="252"/>
      <c r="G284" s="252"/>
      <c r="H284" s="252"/>
      <c r="I284" s="253"/>
      <c r="J284" s="250"/>
      <c r="K284" s="254"/>
      <c r="L284" s="236"/>
    </row>
    <row r="285" spans="1:12" ht="15">
      <c r="A285" s="520">
        <v>61</v>
      </c>
      <c r="B285" s="185"/>
      <c r="C285" s="82" t="s">
        <v>279</v>
      </c>
      <c r="D285" s="168" t="s">
        <v>47</v>
      </c>
      <c r="E285" s="169" t="s">
        <v>280</v>
      </c>
      <c r="F285" s="81">
        <v>0</v>
      </c>
      <c r="G285" s="81">
        <v>0.376</v>
      </c>
      <c r="H285" s="39">
        <f>SUM(G285-F285)</f>
        <v>0.376</v>
      </c>
      <c r="I285" s="148">
        <v>5.9</v>
      </c>
      <c r="J285" s="149">
        <v>350</v>
      </c>
      <c r="K285" s="21">
        <f>SUM(H285*I285*J285)</f>
        <v>776.4399999999999</v>
      </c>
      <c r="L285" s="255"/>
    </row>
    <row r="286" spans="1:12" ht="15">
      <c r="A286" s="521"/>
      <c r="B286" s="16"/>
      <c r="C286" s="82" t="s">
        <v>279</v>
      </c>
      <c r="D286" s="168" t="s">
        <v>47</v>
      </c>
      <c r="E286" s="80" t="s">
        <v>281</v>
      </c>
      <c r="F286" s="81">
        <v>0.888</v>
      </c>
      <c r="G286" s="81">
        <v>1.862</v>
      </c>
      <c r="H286" s="39">
        <f>SUM(G286-F286)</f>
        <v>0.9740000000000001</v>
      </c>
      <c r="I286" s="148">
        <v>5.7</v>
      </c>
      <c r="J286" s="149">
        <v>500</v>
      </c>
      <c r="K286" s="21">
        <f>SUM(H286*I286*J286)</f>
        <v>2775.9000000000005</v>
      </c>
      <c r="L286" s="255"/>
    </row>
    <row r="287" spans="1:12" ht="15">
      <c r="A287" s="522"/>
      <c r="B287" s="542" t="s">
        <v>916</v>
      </c>
      <c r="C287" s="543"/>
      <c r="D287" s="544"/>
      <c r="E287" s="87"/>
      <c r="F287" s="88"/>
      <c r="G287" s="88"/>
      <c r="H287" s="42">
        <f>SUM(H285:H286)</f>
        <v>1.35</v>
      </c>
      <c r="I287" s="150"/>
      <c r="J287" s="151"/>
      <c r="K287" s="22">
        <f>SUM(K285:K286)</f>
        <v>3552.3400000000006</v>
      </c>
      <c r="L287" s="236"/>
    </row>
    <row r="288" spans="1:12" ht="15">
      <c r="A288" s="137">
        <v>62</v>
      </c>
      <c r="B288" s="100"/>
      <c r="C288" s="99" t="s">
        <v>282</v>
      </c>
      <c r="D288" s="100" t="s">
        <v>29</v>
      </c>
      <c r="E288" s="101" t="s">
        <v>283</v>
      </c>
      <c r="F288" s="102">
        <v>0.398</v>
      </c>
      <c r="G288" s="102">
        <v>1.173</v>
      </c>
      <c r="H288" s="102">
        <v>0.905</v>
      </c>
      <c r="I288" s="103">
        <v>4.9</v>
      </c>
      <c r="J288" s="104">
        <v>270</v>
      </c>
      <c r="K288" s="21">
        <f aca="true" t="shared" si="11" ref="K288:K293">SUM(H288*I288*J288*1.21)</f>
        <v>1448.7511500000003</v>
      </c>
      <c r="L288" s="255"/>
    </row>
    <row r="289" spans="1:12" ht="15">
      <c r="A289" s="138"/>
      <c r="B289" s="100"/>
      <c r="C289" s="99" t="s">
        <v>282</v>
      </c>
      <c r="D289" s="100" t="s">
        <v>29</v>
      </c>
      <c r="E289" s="109"/>
      <c r="F289" s="102">
        <v>1.173</v>
      </c>
      <c r="G289" s="102">
        <v>3.333</v>
      </c>
      <c r="H289" s="102">
        <v>2.16</v>
      </c>
      <c r="I289" s="103">
        <v>4.5</v>
      </c>
      <c r="J289" s="104">
        <v>270</v>
      </c>
      <c r="K289" s="21">
        <f t="shared" si="11"/>
        <v>3175.524</v>
      </c>
      <c r="L289" s="255"/>
    </row>
    <row r="290" spans="1:12" ht="15">
      <c r="A290" s="138"/>
      <c r="B290" s="100"/>
      <c r="C290" s="99" t="s">
        <v>282</v>
      </c>
      <c r="D290" s="100" t="s">
        <v>29</v>
      </c>
      <c r="E290" s="126"/>
      <c r="F290" s="102">
        <v>3.333</v>
      </c>
      <c r="G290" s="102">
        <v>4.431</v>
      </c>
      <c r="H290" s="102">
        <v>1.0979999999999999</v>
      </c>
      <c r="I290" s="103">
        <v>4.5</v>
      </c>
      <c r="J290" s="104">
        <v>270</v>
      </c>
      <c r="K290" s="21">
        <f t="shared" si="11"/>
        <v>1614.2246999999995</v>
      </c>
      <c r="L290" s="255"/>
    </row>
    <row r="291" spans="1:12" ht="15">
      <c r="A291" s="138"/>
      <c r="B291" s="100"/>
      <c r="C291" s="99" t="s">
        <v>282</v>
      </c>
      <c r="D291" s="100" t="s">
        <v>29</v>
      </c>
      <c r="E291" s="101"/>
      <c r="F291" s="102">
        <v>4.431</v>
      </c>
      <c r="G291" s="102">
        <v>5.483</v>
      </c>
      <c r="H291" s="102">
        <v>1.052</v>
      </c>
      <c r="I291" s="103">
        <v>4.5</v>
      </c>
      <c r="J291" s="104">
        <v>270</v>
      </c>
      <c r="K291" s="21">
        <f t="shared" si="11"/>
        <v>1546.5978</v>
      </c>
      <c r="L291" s="255"/>
    </row>
    <row r="292" spans="1:12" ht="15">
      <c r="A292" s="138"/>
      <c r="B292" s="100"/>
      <c r="C292" s="99" t="s">
        <v>282</v>
      </c>
      <c r="D292" s="100" t="s">
        <v>29</v>
      </c>
      <c r="E292" s="109"/>
      <c r="F292" s="102">
        <v>6.52</v>
      </c>
      <c r="G292" s="102">
        <v>7.581</v>
      </c>
      <c r="H292" s="102">
        <v>1.0610000000000008</v>
      </c>
      <c r="I292" s="103">
        <v>4.5</v>
      </c>
      <c r="J292" s="104">
        <v>550</v>
      </c>
      <c r="K292" s="21">
        <f t="shared" si="11"/>
        <v>3177.429750000002</v>
      </c>
      <c r="L292" s="255"/>
    </row>
    <row r="293" spans="1:12" ht="15">
      <c r="A293" s="138"/>
      <c r="B293" s="100"/>
      <c r="C293" s="99" t="s">
        <v>282</v>
      </c>
      <c r="D293" s="100" t="s">
        <v>29</v>
      </c>
      <c r="E293" s="121"/>
      <c r="F293" s="102">
        <v>7.581</v>
      </c>
      <c r="G293" s="102">
        <v>7.758</v>
      </c>
      <c r="H293" s="102">
        <v>0.1769999999999996</v>
      </c>
      <c r="I293" s="103">
        <v>4.4</v>
      </c>
      <c r="J293" s="104">
        <v>550</v>
      </c>
      <c r="K293" s="21">
        <f t="shared" si="11"/>
        <v>518.2913999999988</v>
      </c>
      <c r="L293" s="255"/>
    </row>
    <row r="294" spans="1:12" ht="15">
      <c r="A294" s="295"/>
      <c r="B294" s="515" t="s">
        <v>284</v>
      </c>
      <c r="C294" s="516"/>
      <c r="D294" s="517"/>
      <c r="E294" s="126"/>
      <c r="F294" s="102"/>
      <c r="G294" s="102"/>
      <c r="H294" s="110">
        <f>SUBTOTAL(9,H288:H293)</f>
        <v>6.453</v>
      </c>
      <c r="I294" s="103"/>
      <c r="J294" s="104"/>
      <c r="K294" s="22">
        <f>SUBTOTAL(9,K288:K293)</f>
        <v>11480.818800000001</v>
      </c>
      <c r="L294" s="236"/>
    </row>
    <row r="295" spans="1:12" ht="15">
      <c r="A295" s="332">
        <v>63</v>
      </c>
      <c r="B295" s="16"/>
      <c r="C295" s="38" t="s">
        <v>285</v>
      </c>
      <c r="D295" s="16" t="s">
        <v>44</v>
      </c>
      <c r="E295" s="58" t="s">
        <v>286</v>
      </c>
      <c r="F295" s="18">
        <v>4.34</v>
      </c>
      <c r="G295" s="18">
        <v>9.723</v>
      </c>
      <c r="H295" s="39">
        <f>G295-F295</f>
        <v>5.383000000000001</v>
      </c>
      <c r="I295" s="196">
        <v>6</v>
      </c>
      <c r="J295" s="41">
        <v>480</v>
      </c>
      <c r="K295" s="21">
        <f>SUM(H295*I295*J295)</f>
        <v>15503.04</v>
      </c>
      <c r="L295" s="255"/>
    </row>
    <row r="296" spans="1:12" ht="15">
      <c r="A296" s="333"/>
      <c r="B296" s="542" t="s">
        <v>287</v>
      </c>
      <c r="C296" s="543"/>
      <c r="D296" s="544"/>
      <c r="E296" s="74"/>
      <c r="F296" s="18"/>
      <c r="G296" s="18"/>
      <c r="H296" s="42">
        <f>SUM(H295)</f>
        <v>5.383000000000001</v>
      </c>
      <c r="I296" s="196"/>
      <c r="J296" s="41"/>
      <c r="K296" s="22">
        <f>SUM(K295)</f>
        <v>15503.04</v>
      </c>
      <c r="L296" s="236"/>
    </row>
    <row r="297" spans="1:12" ht="15">
      <c r="A297" s="332">
        <v>64</v>
      </c>
      <c r="B297" s="16"/>
      <c r="C297" s="38" t="s">
        <v>288</v>
      </c>
      <c r="D297" s="16" t="s">
        <v>18</v>
      </c>
      <c r="E297" s="34" t="s">
        <v>289</v>
      </c>
      <c r="F297" s="18">
        <v>0</v>
      </c>
      <c r="G297" s="18">
        <v>0.344</v>
      </c>
      <c r="H297" s="39">
        <f>G297-F297</f>
        <v>0.344</v>
      </c>
      <c r="I297" s="40">
        <v>5.5</v>
      </c>
      <c r="J297" s="41">
        <v>300</v>
      </c>
      <c r="K297" s="21">
        <f>SUM(H297*I297*J297)</f>
        <v>567.6</v>
      </c>
      <c r="L297" s="255"/>
    </row>
    <row r="298" spans="1:12" ht="15">
      <c r="A298" s="333"/>
      <c r="B298" s="542" t="s">
        <v>941</v>
      </c>
      <c r="C298" s="543"/>
      <c r="D298" s="544"/>
      <c r="E298" s="59"/>
      <c r="F298" s="31"/>
      <c r="G298" s="31"/>
      <c r="H298" s="42">
        <f>SUM(H297:H297)</f>
        <v>0.344</v>
      </c>
      <c r="I298" s="43"/>
      <c r="J298" s="44"/>
      <c r="K298" s="22">
        <f>SUM(K297)</f>
        <v>567.6</v>
      </c>
      <c r="L298" s="236"/>
    </row>
    <row r="299" spans="1:12" ht="15">
      <c r="A299" s="299"/>
      <c r="B299" s="144" t="s">
        <v>143</v>
      </c>
      <c r="C299" s="171" t="s">
        <v>290</v>
      </c>
      <c r="D299" s="170" t="s">
        <v>116</v>
      </c>
      <c r="E299" s="172"/>
      <c r="F299" s="157">
        <v>0.217</v>
      </c>
      <c r="G299" s="157">
        <v>1.403</v>
      </c>
      <c r="H299" s="273">
        <f>G299-F299</f>
        <v>1.186</v>
      </c>
      <c r="I299" s="274">
        <v>5.4</v>
      </c>
      <c r="J299" s="276">
        <v>385</v>
      </c>
      <c r="K299" s="160">
        <f>SUM(H299*I299*J299)</f>
        <v>2465.694</v>
      </c>
      <c r="L299" s="255"/>
    </row>
    <row r="300" spans="1:12" ht="15">
      <c r="A300" s="299"/>
      <c r="B300" s="144"/>
      <c r="C300" s="171" t="s">
        <v>290</v>
      </c>
      <c r="D300" s="170" t="s">
        <v>116</v>
      </c>
      <c r="E300" s="172"/>
      <c r="F300" s="157">
        <v>2.104</v>
      </c>
      <c r="G300" s="157">
        <v>3.152</v>
      </c>
      <c r="H300" s="273">
        <f>G300-F300</f>
        <v>1.048</v>
      </c>
      <c r="I300" s="274">
        <v>5.4</v>
      </c>
      <c r="J300" s="276">
        <v>385</v>
      </c>
      <c r="K300" s="160">
        <f>SUM(H300*I300*J300)</f>
        <v>2178.792</v>
      </c>
      <c r="L300" s="255"/>
    </row>
    <row r="301" spans="1:12" ht="15">
      <c r="A301" s="299"/>
      <c r="B301" s="144"/>
      <c r="C301" s="171" t="s">
        <v>290</v>
      </c>
      <c r="D301" s="170" t="s">
        <v>116</v>
      </c>
      <c r="E301" s="172"/>
      <c r="F301" s="157">
        <v>3.152</v>
      </c>
      <c r="G301" s="157">
        <v>3.422</v>
      </c>
      <c r="H301" s="273">
        <f>G301-F301</f>
        <v>0.27</v>
      </c>
      <c r="I301" s="274">
        <v>5.4</v>
      </c>
      <c r="J301" s="276">
        <v>890</v>
      </c>
      <c r="K301" s="160">
        <f>SUM(H301*I301*J301)</f>
        <v>1297.6200000000001</v>
      </c>
      <c r="L301" s="255"/>
    </row>
    <row r="302" spans="1:13" ht="15">
      <c r="A302" s="300"/>
      <c r="B302" s="542" t="s">
        <v>918</v>
      </c>
      <c r="C302" s="543"/>
      <c r="D302" s="544"/>
      <c r="E302" s="156"/>
      <c r="F302" s="145"/>
      <c r="G302" s="145"/>
      <c r="H302" s="146">
        <f>SUBTOTAL(9,H299:H301)</f>
        <v>2.504</v>
      </c>
      <c r="I302" s="147"/>
      <c r="J302" s="94"/>
      <c r="K302" s="94">
        <f>SUBTOTAL(9,K299:K301)</f>
        <v>5942.106</v>
      </c>
      <c r="L302" s="321"/>
      <c r="M302" s="95"/>
    </row>
    <row r="303" spans="1:12" ht="15">
      <c r="A303" s="420">
        <v>65</v>
      </c>
      <c r="B303" s="152"/>
      <c r="C303" s="153" t="s">
        <v>291</v>
      </c>
      <c r="D303" s="170" t="s">
        <v>116</v>
      </c>
      <c r="E303" s="180" t="s">
        <v>292</v>
      </c>
      <c r="F303" s="155">
        <v>6.454</v>
      </c>
      <c r="G303" s="155">
        <v>6.537</v>
      </c>
      <c r="H303" s="266">
        <f>G303-F303</f>
        <v>0.08300000000000018</v>
      </c>
      <c r="I303" s="267">
        <v>4.7</v>
      </c>
      <c r="J303" s="268">
        <v>385</v>
      </c>
      <c r="K303" s="418">
        <f>SUM(H303*I303*J303)</f>
        <v>150.18850000000035</v>
      </c>
      <c r="L303" s="255"/>
    </row>
    <row r="304" spans="1:12" ht="15">
      <c r="A304" s="419"/>
      <c r="B304" s="152"/>
      <c r="C304" s="153" t="s">
        <v>291</v>
      </c>
      <c r="D304" s="170" t="s">
        <v>116</v>
      </c>
      <c r="E304" s="180"/>
      <c r="F304" s="155">
        <v>6.537</v>
      </c>
      <c r="G304" s="155">
        <v>6.707</v>
      </c>
      <c r="H304" s="266">
        <f>G304-F304</f>
        <v>0.16999999999999993</v>
      </c>
      <c r="I304" s="267">
        <v>5.2</v>
      </c>
      <c r="J304" s="268">
        <v>890</v>
      </c>
      <c r="K304" s="418">
        <f>SUM(H304*I304*J304)</f>
        <v>786.7599999999998</v>
      </c>
      <c r="L304" s="255"/>
    </row>
    <row r="305" spans="1:12" ht="15">
      <c r="A305" s="419"/>
      <c r="B305" s="152"/>
      <c r="C305" s="153" t="s">
        <v>291</v>
      </c>
      <c r="D305" s="170" t="s">
        <v>116</v>
      </c>
      <c r="E305" s="180"/>
      <c r="F305" s="155">
        <v>6.707</v>
      </c>
      <c r="G305" s="155">
        <v>11.753</v>
      </c>
      <c r="H305" s="266">
        <f>G305-F305</f>
        <v>5.046</v>
      </c>
      <c r="I305" s="267">
        <v>4.9</v>
      </c>
      <c r="J305" s="268">
        <v>385</v>
      </c>
      <c r="K305" s="418">
        <f>SUM(H305*I305*J305)</f>
        <v>9519.279000000002</v>
      </c>
      <c r="L305" s="255"/>
    </row>
    <row r="306" spans="1:12" ht="15">
      <c r="A306" s="294"/>
      <c r="B306" s="561" t="s">
        <v>919</v>
      </c>
      <c r="C306" s="562"/>
      <c r="D306" s="563"/>
      <c r="E306" s="269"/>
      <c r="F306" s="270"/>
      <c r="G306" s="270"/>
      <c r="H306" s="146">
        <f>SUBTOTAL(9,H303:H305)</f>
        <v>5.299</v>
      </c>
      <c r="I306" s="147"/>
      <c r="J306" s="94"/>
      <c r="K306" s="94">
        <f>SUBTOTAL(9,K303:K305)</f>
        <v>10456.227500000003</v>
      </c>
      <c r="L306" s="236"/>
    </row>
    <row r="307" spans="1:12" ht="15">
      <c r="A307" s="298">
        <v>66</v>
      </c>
      <c r="B307" s="144"/>
      <c r="C307" s="159" t="s">
        <v>293</v>
      </c>
      <c r="D307" s="144" t="s">
        <v>116</v>
      </c>
      <c r="E307" s="172" t="s">
        <v>294</v>
      </c>
      <c r="F307" s="157">
        <v>0.454</v>
      </c>
      <c r="G307" s="157">
        <v>2.287</v>
      </c>
      <c r="H307" s="273">
        <f>G307-F307</f>
        <v>1.833</v>
      </c>
      <c r="I307" s="274">
        <v>4.7</v>
      </c>
      <c r="J307" s="276">
        <v>385</v>
      </c>
      <c r="K307" s="160">
        <f>SUM(H307*I307*J307)</f>
        <v>3316.8135</v>
      </c>
      <c r="L307" s="255"/>
    </row>
    <row r="308" spans="1:12" ht="15">
      <c r="A308" s="300"/>
      <c r="B308" s="547" t="s">
        <v>920</v>
      </c>
      <c r="C308" s="548"/>
      <c r="D308" s="549"/>
      <c r="E308" s="269"/>
      <c r="F308" s="270"/>
      <c r="G308" s="270"/>
      <c r="H308" s="146">
        <f>SUBTOTAL(9,H307)</f>
        <v>1.833</v>
      </c>
      <c r="I308" s="147"/>
      <c r="J308" s="147"/>
      <c r="K308" s="94">
        <f>SUBTOTAL(9,K307:K307)</f>
        <v>3316.8135</v>
      </c>
      <c r="L308" s="236"/>
    </row>
    <row r="309" spans="1:12" ht="15">
      <c r="A309" s="545">
        <v>67</v>
      </c>
      <c r="B309" s="208"/>
      <c r="C309" s="208" t="s">
        <v>921</v>
      </c>
      <c r="D309" s="208" t="s">
        <v>112</v>
      </c>
      <c r="E309" s="181" t="s">
        <v>295</v>
      </c>
      <c r="F309" s="24">
        <v>0</v>
      </c>
      <c r="G309" s="18">
        <v>1.136</v>
      </c>
      <c r="H309" s="39">
        <f>G309-F309</f>
        <v>1.136</v>
      </c>
      <c r="I309" s="196">
        <v>4.484154929577465</v>
      </c>
      <c r="J309" s="41">
        <v>450</v>
      </c>
      <c r="K309" s="21">
        <f>SUM(H309*I309*J309)</f>
        <v>2292.2999999999997</v>
      </c>
      <c r="L309" s="255"/>
    </row>
    <row r="310" spans="1:12" ht="15">
      <c r="A310" s="546">
        <v>11</v>
      </c>
      <c r="B310" s="302"/>
      <c r="C310" s="208" t="s">
        <v>921</v>
      </c>
      <c r="D310" s="302" t="s">
        <v>112</v>
      </c>
      <c r="E310" s="256"/>
      <c r="F310" s="24">
        <v>1.136</v>
      </c>
      <c r="G310" s="18">
        <v>2.087</v>
      </c>
      <c r="H310" s="39">
        <f>G310-F310</f>
        <v>0.9510000000000003</v>
      </c>
      <c r="I310" s="196">
        <v>4.5</v>
      </c>
      <c r="J310" s="41">
        <v>450</v>
      </c>
      <c r="K310" s="21">
        <f>SUM(H310*I310*J310)</f>
        <v>1925.7750000000005</v>
      </c>
      <c r="L310" s="255"/>
    </row>
    <row r="311" spans="1:12" ht="15">
      <c r="A311" s="546">
        <v>11</v>
      </c>
      <c r="B311" s="303"/>
      <c r="C311" s="159" t="s">
        <v>921</v>
      </c>
      <c r="D311" s="303" t="s">
        <v>112</v>
      </c>
      <c r="E311" s="271"/>
      <c r="F311" s="24">
        <v>2.087</v>
      </c>
      <c r="G311" s="18">
        <v>2.65</v>
      </c>
      <c r="H311" s="39">
        <f>G311-F311</f>
        <v>0.5629999999999997</v>
      </c>
      <c r="I311" s="196">
        <v>4.476021314387212</v>
      </c>
      <c r="J311" s="41">
        <v>450</v>
      </c>
      <c r="K311" s="21">
        <f>SUM(H311*I311*J311)</f>
        <v>1133.9999999999993</v>
      </c>
      <c r="L311" s="255"/>
    </row>
    <row r="312" spans="1:12" ht="15">
      <c r="A312" s="286"/>
      <c r="B312" s="561" t="s">
        <v>296</v>
      </c>
      <c r="C312" s="562"/>
      <c r="D312" s="563"/>
      <c r="E312" s="289"/>
      <c r="F312" s="139"/>
      <c r="G312" s="31"/>
      <c r="H312" s="42">
        <f>SUBTOTAL(9,H309:H311)</f>
        <v>2.65</v>
      </c>
      <c r="I312" s="197"/>
      <c r="J312" s="44"/>
      <c r="K312" s="22">
        <f>SUBTOTAL(9,K309:K311)</f>
        <v>5352.075</v>
      </c>
      <c r="L312" s="236"/>
    </row>
    <row r="313" spans="1:12" ht="15">
      <c r="A313" s="545">
        <v>68</v>
      </c>
      <c r="B313" s="208"/>
      <c r="C313" s="208" t="s">
        <v>922</v>
      </c>
      <c r="D313" s="208" t="s">
        <v>112</v>
      </c>
      <c r="E313" s="181" t="s">
        <v>297</v>
      </c>
      <c r="F313" s="24">
        <v>0</v>
      </c>
      <c r="G313" s="18">
        <v>1.587</v>
      </c>
      <c r="H313" s="39">
        <f>G313-F313</f>
        <v>1.587</v>
      </c>
      <c r="I313" s="196">
        <v>3.992438563327032</v>
      </c>
      <c r="J313" s="41">
        <v>450</v>
      </c>
      <c r="K313" s="21">
        <f>SUM(H313*I313*J313)</f>
        <v>2851.2</v>
      </c>
      <c r="L313" s="255"/>
    </row>
    <row r="314" spans="1:12" ht="15">
      <c r="A314" s="570"/>
      <c r="B314" s="208"/>
      <c r="C314" s="208" t="s">
        <v>922</v>
      </c>
      <c r="D314" s="208" t="s">
        <v>112</v>
      </c>
      <c r="E314" s="163"/>
      <c r="F314" s="24">
        <v>1.587</v>
      </c>
      <c r="G314" s="18">
        <v>2.916</v>
      </c>
      <c r="H314" s="39">
        <f>G314-F314</f>
        <v>1.329</v>
      </c>
      <c r="I314" s="196">
        <v>4</v>
      </c>
      <c r="J314" s="41">
        <v>450</v>
      </c>
      <c r="K314" s="21">
        <f>SUM(H314*I314*J314)</f>
        <v>2392.2</v>
      </c>
      <c r="L314" s="255"/>
    </row>
    <row r="315" spans="1:16" ht="15">
      <c r="A315" s="286"/>
      <c r="B315" s="561" t="s">
        <v>298</v>
      </c>
      <c r="C315" s="562"/>
      <c r="D315" s="563"/>
      <c r="E315" s="289"/>
      <c r="F315" s="139"/>
      <c r="G315" s="31"/>
      <c r="H315" s="42">
        <f>SUBTOTAL(9,H313:H314)</f>
        <v>2.916</v>
      </c>
      <c r="I315" s="197"/>
      <c r="J315" s="44"/>
      <c r="K315" s="22">
        <f>SUBTOTAL(9,K313:K314)</f>
        <v>5243.4</v>
      </c>
      <c r="L315" s="236"/>
      <c r="P315" s="323"/>
    </row>
    <row r="316" spans="1:12" ht="15.75" thickBot="1">
      <c r="A316" s="509">
        <v>12</v>
      </c>
      <c r="B316" s="509"/>
      <c r="C316" s="509"/>
      <c r="D316" s="509"/>
      <c r="E316" s="509"/>
      <c r="F316" s="509"/>
      <c r="G316" s="509"/>
      <c r="H316" s="509"/>
      <c r="I316" s="509"/>
      <c r="J316" s="509"/>
      <c r="K316" s="509"/>
      <c r="L316" s="236"/>
    </row>
    <row r="317" spans="1:12" ht="36">
      <c r="A317" s="228" t="s">
        <v>0</v>
      </c>
      <c r="B317" s="229" t="s">
        <v>1</v>
      </c>
      <c r="C317" s="230" t="s">
        <v>2</v>
      </c>
      <c r="D317" s="231" t="s">
        <v>3</v>
      </c>
      <c r="E317" s="230" t="s">
        <v>4</v>
      </c>
      <c r="F317" s="526" t="s">
        <v>5</v>
      </c>
      <c r="G317" s="527"/>
      <c r="H317" s="232" t="s">
        <v>6</v>
      </c>
      <c r="I317" s="233" t="s">
        <v>7</v>
      </c>
      <c r="J317" s="234" t="s">
        <v>8</v>
      </c>
      <c r="K317" s="235" t="s">
        <v>9</v>
      </c>
      <c r="L317" s="236"/>
    </row>
    <row r="318" spans="1:12" ht="15" customHeight="1" thickBot="1">
      <c r="A318" s="237" t="s">
        <v>10</v>
      </c>
      <c r="B318" s="238"/>
      <c r="C318" s="239"/>
      <c r="D318" s="240"/>
      <c r="E318" s="241"/>
      <c r="F318" s="242" t="s">
        <v>11</v>
      </c>
      <c r="G318" s="243" t="s">
        <v>12</v>
      </c>
      <c r="H318" s="244" t="s">
        <v>13</v>
      </c>
      <c r="I318" s="245" t="s">
        <v>14</v>
      </c>
      <c r="J318" s="246" t="s">
        <v>15</v>
      </c>
      <c r="K318" s="247" t="s">
        <v>16</v>
      </c>
      <c r="L318" s="236"/>
    </row>
    <row r="319" spans="1:12" ht="3.75" customHeight="1">
      <c r="A319" s="248"/>
      <c r="B319" s="249"/>
      <c r="C319" s="250"/>
      <c r="D319" s="249"/>
      <c r="E319" s="251"/>
      <c r="F319" s="252"/>
      <c r="G319" s="252"/>
      <c r="H319" s="252"/>
      <c r="I319" s="253"/>
      <c r="J319" s="250"/>
      <c r="K319" s="254"/>
      <c r="L319" s="236"/>
    </row>
    <row r="320" spans="1:12" ht="15">
      <c r="A320" s="332">
        <v>69</v>
      </c>
      <c r="B320" s="16"/>
      <c r="C320" s="38" t="s">
        <v>299</v>
      </c>
      <c r="D320" s="16" t="s">
        <v>18</v>
      </c>
      <c r="E320" s="34" t="s">
        <v>300</v>
      </c>
      <c r="F320" s="18">
        <v>6.93</v>
      </c>
      <c r="G320" s="18">
        <v>8.49</v>
      </c>
      <c r="H320" s="39">
        <f>G320-F320</f>
        <v>1.5600000000000005</v>
      </c>
      <c r="I320" s="40">
        <v>4.4</v>
      </c>
      <c r="J320" s="41">
        <v>300</v>
      </c>
      <c r="K320" s="21">
        <f>SUM(H320*I320*J320)</f>
        <v>2059.2000000000007</v>
      </c>
      <c r="L320" s="255"/>
    </row>
    <row r="321" spans="1:12" ht="15">
      <c r="A321" s="165"/>
      <c r="B321" s="16"/>
      <c r="C321" s="38" t="s">
        <v>299</v>
      </c>
      <c r="D321" s="16" t="s">
        <v>18</v>
      </c>
      <c r="E321" s="34" t="s">
        <v>301</v>
      </c>
      <c r="F321" s="18">
        <v>8.49</v>
      </c>
      <c r="G321" s="18">
        <v>8.885</v>
      </c>
      <c r="H321" s="39">
        <f>G321-F321</f>
        <v>0.3949999999999996</v>
      </c>
      <c r="I321" s="40">
        <v>4.7</v>
      </c>
      <c r="J321" s="41">
        <v>898</v>
      </c>
      <c r="K321" s="21">
        <f>SUM(H321*I321*J321)</f>
        <v>1667.1369999999984</v>
      </c>
      <c r="L321" s="255"/>
    </row>
    <row r="322" spans="1:12" ht="15">
      <c r="A322" s="165"/>
      <c r="B322" s="16"/>
      <c r="C322" s="38" t="s">
        <v>299</v>
      </c>
      <c r="D322" s="16" t="s">
        <v>18</v>
      </c>
      <c r="E322" s="58" t="s">
        <v>302</v>
      </c>
      <c r="F322" s="18">
        <v>8.885</v>
      </c>
      <c r="G322" s="18">
        <v>10.969</v>
      </c>
      <c r="H322" s="39">
        <f>G322-F322</f>
        <v>2.0839999999999996</v>
      </c>
      <c r="I322" s="40">
        <v>4.7</v>
      </c>
      <c r="J322" s="41">
        <v>300</v>
      </c>
      <c r="K322" s="21">
        <f>SUM(H322*I322*J322)</f>
        <v>2938.4399999999996</v>
      </c>
      <c r="L322" s="255"/>
    </row>
    <row r="323" spans="1:16" ht="15">
      <c r="A323" s="333"/>
      <c r="B323" s="561" t="s">
        <v>303</v>
      </c>
      <c r="C323" s="562"/>
      <c r="D323" s="563"/>
      <c r="E323" s="61"/>
      <c r="F323" s="31"/>
      <c r="G323" s="31"/>
      <c r="H323" s="42">
        <f>SUM(H320:H322)</f>
        <v>4.039</v>
      </c>
      <c r="I323" s="43"/>
      <c r="J323" s="44"/>
      <c r="K323" s="22">
        <f>SUM(K320:K322)</f>
        <v>6664.776999999998</v>
      </c>
      <c r="L323" s="236"/>
      <c r="P323" s="95"/>
    </row>
    <row r="324" spans="1:12" ht="15">
      <c r="A324" s="137">
        <v>70</v>
      </c>
      <c r="B324" s="100"/>
      <c r="C324" s="99" t="s">
        <v>304</v>
      </c>
      <c r="D324" s="100" t="s">
        <v>29</v>
      </c>
      <c r="E324" s="101" t="s">
        <v>305</v>
      </c>
      <c r="F324" s="102">
        <v>3.587</v>
      </c>
      <c r="G324" s="102">
        <v>5.032</v>
      </c>
      <c r="H324" s="102">
        <v>1.445</v>
      </c>
      <c r="I324" s="103">
        <v>5.6</v>
      </c>
      <c r="J324" s="104">
        <v>270</v>
      </c>
      <c r="K324" s="21">
        <f>SUM(H324*I324*J324*1.21)</f>
        <v>2643.6564000000003</v>
      </c>
      <c r="L324" s="255"/>
    </row>
    <row r="325" spans="1:12" ht="15">
      <c r="A325" s="138"/>
      <c r="B325" s="100"/>
      <c r="C325" s="99" t="s">
        <v>304</v>
      </c>
      <c r="D325" s="100" t="s">
        <v>29</v>
      </c>
      <c r="E325" s="109"/>
      <c r="F325" s="102">
        <v>5.032</v>
      </c>
      <c r="G325" s="102">
        <v>6.222</v>
      </c>
      <c r="H325" s="102">
        <v>1.19</v>
      </c>
      <c r="I325" s="103">
        <v>6.5</v>
      </c>
      <c r="J325" s="104">
        <v>270</v>
      </c>
      <c r="K325" s="21">
        <f>SUM(H325*I325*J325*1.21)</f>
        <v>2527.0244999999995</v>
      </c>
      <c r="L325" s="255"/>
    </row>
    <row r="326" spans="1:12" ht="15">
      <c r="A326" s="295"/>
      <c r="B326" s="515" t="s">
        <v>923</v>
      </c>
      <c r="C326" s="516"/>
      <c r="D326" s="517"/>
      <c r="E326" s="121"/>
      <c r="F326" s="102"/>
      <c r="G326" s="102"/>
      <c r="H326" s="110">
        <f>SUBTOTAL(9,H324:H325)</f>
        <v>2.635</v>
      </c>
      <c r="I326" s="103"/>
      <c r="J326" s="104"/>
      <c r="K326" s="22">
        <f>SUBTOTAL(9,K324:K325)</f>
        <v>5170.680899999999</v>
      </c>
      <c r="L326" s="236"/>
    </row>
    <row r="327" spans="1:12" ht="15">
      <c r="A327" s="332">
        <v>71</v>
      </c>
      <c r="B327" s="16"/>
      <c r="C327" s="38" t="s">
        <v>306</v>
      </c>
      <c r="D327" s="16" t="s">
        <v>44</v>
      </c>
      <c r="E327" s="58" t="s">
        <v>307</v>
      </c>
      <c r="F327" s="18">
        <v>0</v>
      </c>
      <c r="G327" s="18">
        <v>2.805</v>
      </c>
      <c r="H327" s="39">
        <f>G327-F327</f>
        <v>2.805</v>
      </c>
      <c r="I327" s="196">
        <v>5</v>
      </c>
      <c r="J327" s="41">
        <v>480</v>
      </c>
      <c r="K327" s="21">
        <f>SUM(H327*I327*J327)</f>
        <v>6732</v>
      </c>
      <c r="L327" s="255"/>
    </row>
    <row r="328" spans="1:12" ht="15">
      <c r="A328" s="333"/>
      <c r="B328" s="561" t="s">
        <v>308</v>
      </c>
      <c r="C328" s="562"/>
      <c r="D328" s="563"/>
      <c r="E328" s="74"/>
      <c r="F328" s="18"/>
      <c r="G328" s="18"/>
      <c r="H328" s="42">
        <f>SUM(H327)</f>
        <v>2.805</v>
      </c>
      <c r="I328" s="196"/>
      <c r="J328" s="41"/>
      <c r="K328" s="22">
        <f>SUM(K327)</f>
        <v>6732</v>
      </c>
      <c r="L328" s="236"/>
    </row>
    <row r="329" spans="1:12" ht="15">
      <c r="A329" s="332">
        <v>72</v>
      </c>
      <c r="B329" s="263"/>
      <c r="C329" s="16" t="s">
        <v>309</v>
      </c>
      <c r="D329" s="263" t="s">
        <v>47</v>
      </c>
      <c r="E329" s="80" t="s">
        <v>310</v>
      </c>
      <c r="F329" s="81">
        <v>1.586</v>
      </c>
      <c r="G329" s="81">
        <v>2.829</v>
      </c>
      <c r="H329" s="264">
        <f>SUM(G329-F329)</f>
        <v>1.243</v>
      </c>
      <c r="I329" s="148">
        <v>4.2</v>
      </c>
      <c r="J329" s="149">
        <v>400</v>
      </c>
      <c r="K329" s="21">
        <f>SUM(H329*I329*J329)</f>
        <v>2088.2400000000002</v>
      </c>
      <c r="L329" s="236"/>
    </row>
    <row r="330" spans="1:12" ht="15">
      <c r="A330" s="333"/>
      <c r="B330" s="534" t="s">
        <v>924</v>
      </c>
      <c r="C330" s="535"/>
      <c r="D330" s="536"/>
      <c r="E330" s="87"/>
      <c r="F330" s="88"/>
      <c r="G330" s="88"/>
      <c r="H330" s="42">
        <f>SUM(H329)</f>
        <v>1.243</v>
      </c>
      <c r="I330" s="150"/>
      <c r="J330" s="151"/>
      <c r="K330" s="22">
        <f>SUM(K329)</f>
        <v>2088.2400000000002</v>
      </c>
      <c r="L330" s="236"/>
    </row>
    <row r="331" spans="1:12" ht="15">
      <c r="A331" s="520">
        <v>73</v>
      </c>
      <c r="B331" s="263"/>
      <c r="C331" s="263" t="s">
        <v>311</v>
      </c>
      <c r="D331" s="263" t="s">
        <v>47</v>
      </c>
      <c r="E331" s="80" t="s">
        <v>312</v>
      </c>
      <c r="F331" s="81">
        <v>0</v>
      </c>
      <c r="G331" s="81">
        <v>1.7</v>
      </c>
      <c r="H331" s="264">
        <f>SUM(G331-F331)</f>
        <v>1.7</v>
      </c>
      <c r="I331" s="148">
        <v>3.6</v>
      </c>
      <c r="J331" s="149">
        <v>450</v>
      </c>
      <c r="K331" s="21">
        <f>SUM(H331*I331*J331)</f>
        <v>2754</v>
      </c>
      <c r="L331" s="236"/>
    </row>
    <row r="332" spans="1:13" ht="15">
      <c r="A332" s="522"/>
      <c r="B332" s="534" t="s">
        <v>925</v>
      </c>
      <c r="C332" s="535"/>
      <c r="D332" s="536"/>
      <c r="E332" s="87"/>
      <c r="F332" s="88"/>
      <c r="G332" s="88"/>
      <c r="H332" s="265">
        <f>SUM(H331)</f>
        <v>1.7</v>
      </c>
      <c r="I332" s="150"/>
      <c r="J332" s="151"/>
      <c r="K332" s="22">
        <f>SUM(K331)</f>
        <v>2754</v>
      </c>
      <c r="L332" s="321"/>
      <c r="M332" s="95"/>
    </row>
    <row r="333" spans="1:12" ht="15">
      <c r="A333" s="545">
        <v>74</v>
      </c>
      <c r="B333" s="159"/>
      <c r="C333" s="159" t="s">
        <v>926</v>
      </c>
      <c r="D333" s="159" t="s">
        <v>112</v>
      </c>
      <c r="E333" s="163" t="s">
        <v>313</v>
      </c>
      <c r="F333" s="24">
        <v>0</v>
      </c>
      <c r="G333" s="18">
        <v>0.402</v>
      </c>
      <c r="H333" s="39">
        <f aca="true" t="shared" si="12" ref="H333:H338">G333-F333</f>
        <v>0.402</v>
      </c>
      <c r="I333" s="196">
        <v>4.432835820895522</v>
      </c>
      <c r="J333" s="41">
        <v>500</v>
      </c>
      <c r="K333" s="21">
        <f aca="true" t="shared" si="13" ref="K333:K338">SUM(H333*I333*J333)</f>
        <v>891</v>
      </c>
      <c r="L333" s="236"/>
    </row>
    <row r="334" spans="1:12" ht="15">
      <c r="A334" s="546">
        <v>13</v>
      </c>
      <c r="B334" s="305"/>
      <c r="C334" s="159" t="s">
        <v>926</v>
      </c>
      <c r="D334" s="305" t="s">
        <v>112</v>
      </c>
      <c r="E334" s="256"/>
      <c r="F334" s="24">
        <v>0.402</v>
      </c>
      <c r="G334" s="18">
        <v>1.278</v>
      </c>
      <c r="H334" s="39">
        <f t="shared" si="12"/>
        <v>0.876</v>
      </c>
      <c r="I334" s="196">
        <v>4.5</v>
      </c>
      <c r="J334" s="41">
        <v>500</v>
      </c>
      <c r="K334" s="21">
        <f t="shared" si="13"/>
        <v>1971</v>
      </c>
      <c r="L334" s="236"/>
    </row>
    <row r="335" spans="1:12" ht="15">
      <c r="A335" s="546">
        <v>13</v>
      </c>
      <c r="B335" s="302"/>
      <c r="C335" s="159" t="s">
        <v>926</v>
      </c>
      <c r="D335" s="302" t="s">
        <v>112</v>
      </c>
      <c r="E335" s="256"/>
      <c r="F335" s="24">
        <v>1.278</v>
      </c>
      <c r="G335" s="18">
        <v>2.055</v>
      </c>
      <c r="H335" s="39">
        <f t="shared" si="12"/>
        <v>0.7770000000000001</v>
      </c>
      <c r="I335" s="196">
        <v>4.5</v>
      </c>
      <c r="J335" s="41">
        <v>500</v>
      </c>
      <c r="K335" s="21">
        <f t="shared" si="13"/>
        <v>1748.2500000000002</v>
      </c>
      <c r="L335" s="236"/>
    </row>
    <row r="336" spans="1:12" ht="15">
      <c r="A336" s="546">
        <v>13</v>
      </c>
      <c r="B336" s="305"/>
      <c r="C336" s="159" t="s">
        <v>926</v>
      </c>
      <c r="D336" s="305" t="s">
        <v>112</v>
      </c>
      <c r="E336" s="256"/>
      <c r="F336" s="24">
        <v>2.055</v>
      </c>
      <c r="G336" s="18">
        <v>2.737</v>
      </c>
      <c r="H336" s="39">
        <f t="shared" si="12"/>
        <v>0.6819999999999999</v>
      </c>
      <c r="I336" s="196">
        <v>4.5</v>
      </c>
      <c r="J336" s="41">
        <v>500</v>
      </c>
      <c r="K336" s="21">
        <f t="shared" si="13"/>
        <v>1534.5</v>
      </c>
      <c r="L336" s="236"/>
    </row>
    <row r="337" spans="1:12" ht="15">
      <c r="A337" s="546">
        <v>13</v>
      </c>
      <c r="B337" s="302"/>
      <c r="C337" s="159" t="s">
        <v>926</v>
      </c>
      <c r="D337" s="302" t="s">
        <v>112</v>
      </c>
      <c r="E337" s="256"/>
      <c r="F337" s="24">
        <v>2.737</v>
      </c>
      <c r="G337" s="18">
        <v>4.185</v>
      </c>
      <c r="H337" s="39">
        <f t="shared" si="12"/>
        <v>1.4479999999999995</v>
      </c>
      <c r="I337" s="196">
        <v>4.5</v>
      </c>
      <c r="J337" s="41">
        <v>500</v>
      </c>
      <c r="K337" s="21">
        <f t="shared" si="13"/>
        <v>3257.999999999999</v>
      </c>
      <c r="L337" s="236"/>
    </row>
    <row r="338" spans="1:12" ht="15">
      <c r="A338" s="546">
        <v>13</v>
      </c>
      <c r="B338" s="303"/>
      <c r="C338" s="159" t="s">
        <v>926</v>
      </c>
      <c r="D338" s="303" t="s">
        <v>112</v>
      </c>
      <c r="E338" s="271"/>
      <c r="F338" s="24">
        <v>4.185</v>
      </c>
      <c r="G338" s="18">
        <v>5.443</v>
      </c>
      <c r="H338" s="39">
        <f t="shared" si="12"/>
        <v>1.258</v>
      </c>
      <c r="I338" s="196">
        <v>4.5</v>
      </c>
      <c r="J338" s="41">
        <v>500</v>
      </c>
      <c r="K338" s="21">
        <f t="shared" si="13"/>
        <v>2830.5</v>
      </c>
      <c r="L338" s="236"/>
    </row>
    <row r="339" spans="1:12" ht="15">
      <c r="A339" s="286"/>
      <c r="B339" s="534" t="s">
        <v>314</v>
      </c>
      <c r="C339" s="535"/>
      <c r="D339" s="536"/>
      <c r="E339" s="292"/>
      <c r="F339" s="139"/>
      <c r="G339" s="31"/>
      <c r="H339" s="42">
        <f>SUBTOTAL(9,H333:H338)</f>
        <v>5.443</v>
      </c>
      <c r="I339" s="197"/>
      <c r="J339" s="44"/>
      <c r="K339" s="22">
        <f>SUBTOTAL(9,K333:K338)</f>
        <v>12233.25</v>
      </c>
      <c r="L339" s="236"/>
    </row>
    <row r="340" spans="1:12" ht="15">
      <c r="A340" s="332">
        <v>75</v>
      </c>
      <c r="B340" s="16"/>
      <c r="C340" s="38" t="s">
        <v>315</v>
      </c>
      <c r="D340" s="16" t="s">
        <v>38</v>
      </c>
      <c r="E340" s="34" t="s">
        <v>316</v>
      </c>
      <c r="F340" s="18">
        <v>0</v>
      </c>
      <c r="G340" s="18">
        <v>0.794</v>
      </c>
      <c r="H340" s="39">
        <f>G340-F340</f>
        <v>0.794</v>
      </c>
      <c r="I340" s="196">
        <v>4.6</v>
      </c>
      <c r="J340" s="41">
        <v>400</v>
      </c>
      <c r="K340" s="21">
        <f>SUM(H340*I340*J340)</f>
        <v>1460.96</v>
      </c>
      <c r="L340" s="255"/>
    </row>
    <row r="341" spans="1:12" ht="15">
      <c r="A341" s="165"/>
      <c r="B341" s="16"/>
      <c r="C341" s="38" t="s">
        <v>315</v>
      </c>
      <c r="D341" s="16" t="s">
        <v>38</v>
      </c>
      <c r="E341" s="71"/>
      <c r="F341" s="18">
        <v>0.794</v>
      </c>
      <c r="G341" s="18">
        <v>2.652</v>
      </c>
      <c r="H341" s="39">
        <f>G341-F341</f>
        <v>1.858</v>
      </c>
      <c r="I341" s="196">
        <v>4.5</v>
      </c>
      <c r="J341" s="41">
        <v>600</v>
      </c>
      <c r="K341" s="21">
        <f>SUM(H341*I341*J341)</f>
        <v>5016.6</v>
      </c>
      <c r="L341" s="255"/>
    </row>
    <row r="342" spans="1:12" ht="15">
      <c r="A342" s="165"/>
      <c r="B342" s="16"/>
      <c r="C342" s="38" t="s">
        <v>315</v>
      </c>
      <c r="D342" s="16" t="s">
        <v>38</v>
      </c>
      <c r="E342" s="71"/>
      <c r="F342" s="18">
        <v>2.652</v>
      </c>
      <c r="G342" s="18">
        <v>3.665</v>
      </c>
      <c r="H342" s="39">
        <f>G342-F342</f>
        <v>1.013</v>
      </c>
      <c r="I342" s="196">
        <v>5</v>
      </c>
      <c r="J342" s="41">
        <v>600</v>
      </c>
      <c r="K342" s="21">
        <f>SUM(H342*I342*J342)</f>
        <v>3038.9999999999995</v>
      </c>
      <c r="L342" s="255"/>
    </row>
    <row r="343" spans="1:12" ht="15">
      <c r="A343" s="165"/>
      <c r="B343" s="16"/>
      <c r="C343" s="38" t="s">
        <v>315</v>
      </c>
      <c r="D343" s="16" t="s">
        <v>38</v>
      </c>
      <c r="E343" s="73"/>
      <c r="F343" s="18">
        <v>3.665</v>
      </c>
      <c r="G343" s="18">
        <v>4.302</v>
      </c>
      <c r="H343" s="39">
        <f>G343-F343</f>
        <v>0.6369999999999996</v>
      </c>
      <c r="I343" s="196">
        <v>5</v>
      </c>
      <c r="J343" s="41">
        <v>400</v>
      </c>
      <c r="K343" s="21">
        <f>SUM(H343*I343*J343)</f>
        <v>1273.999999999999</v>
      </c>
      <c r="L343" s="255"/>
    </row>
    <row r="344" spans="1:12" ht="15">
      <c r="A344" s="333"/>
      <c r="B344" s="534" t="s">
        <v>317</v>
      </c>
      <c r="C344" s="535"/>
      <c r="D344" s="536"/>
      <c r="E344" s="73"/>
      <c r="F344" s="18"/>
      <c r="G344" s="18"/>
      <c r="H344" s="42">
        <f>SUM(H340:H343)</f>
        <v>4.302</v>
      </c>
      <c r="I344" s="196"/>
      <c r="J344" s="41"/>
      <c r="K344" s="22">
        <f>SUBTOTAL(9,K340:K343)</f>
        <v>10790.559999999998</v>
      </c>
      <c r="L344" s="236"/>
    </row>
    <row r="345" spans="1:12" ht="15">
      <c r="A345" s="332">
        <v>76</v>
      </c>
      <c r="B345" s="16"/>
      <c r="C345" s="38" t="s">
        <v>318</v>
      </c>
      <c r="D345" s="16" t="s">
        <v>38</v>
      </c>
      <c r="E345" s="34" t="s">
        <v>319</v>
      </c>
      <c r="F345" s="18">
        <v>7.045</v>
      </c>
      <c r="G345" s="18">
        <v>8.443</v>
      </c>
      <c r="H345" s="39">
        <f>G345-F345</f>
        <v>1.3979999999999997</v>
      </c>
      <c r="I345" s="196">
        <v>4.5</v>
      </c>
      <c r="J345" s="41">
        <v>400</v>
      </c>
      <c r="K345" s="21">
        <f>SUM(H345*I345*J345)</f>
        <v>2516.3999999999996</v>
      </c>
      <c r="L345" s="255"/>
    </row>
    <row r="346" spans="1:12" ht="15">
      <c r="A346" s="165"/>
      <c r="B346" s="16"/>
      <c r="C346" s="38" t="s">
        <v>318</v>
      </c>
      <c r="D346" s="16" t="s">
        <v>38</v>
      </c>
      <c r="E346" s="73"/>
      <c r="F346" s="18">
        <v>8.443</v>
      </c>
      <c r="G346" s="18">
        <v>8.792</v>
      </c>
      <c r="H346" s="39">
        <f>G346-F346</f>
        <v>0.3490000000000002</v>
      </c>
      <c r="I346" s="196">
        <v>4.5</v>
      </c>
      <c r="J346" s="41">
        <v>500</v>
      </c>
      <c r="K346" s="21">
        <f>SUM(H346*I346*J346)</f>
        <v>785.2500000000005</v>
      </c>
      <c r="L346" s="255"/>
    </row>
    <row r="347" spans="1:12" ht="15">
      <c r="A347" s="165"/>
      <c r="B347" s="16"/>
      <c r="C347" s="38" t="s">
        <v>318</v>
      </c>
      <c r="D347" s="16" t="s">
        <v>38</v>
      </c>
      <c r="E347" s="71"/>
      <c r="F347" s="18">
        <v>9.226</v>
      </c>
      <c r="G347" s="18">
        <v>10.123</v>
      </c>
      <c r="H347" s="39">
        <f>G347-F347</f>
        <v>0.8969999999999985</v>
      </c>
      <c r="I347" s="196">
        <v>4</v>
      </c>
      <c r="J347" s="41">
        <v>500</v>
      </c>
      <c r="K347" s="21">
        <f>SUM(H347*I347*J347)</f>
        <v>1793.9999999999968</v>
      </c>
      <c r="L347" s="255"/>
    </row>
    <row r="348" spans="1:12" ht="15">
      <c r="A348" s="165"/>
      <c r="B348" s="16"/>
      <c r="C348" s="38" t="s">
        <v>318</v>
      </c>
      <c r="D348" s="16" t="s">
        <v>38</v>
      </c>
      <c r="E348" s="71"/>
      <c r="F348" s="18">
        <v>10.123</v>
      </c>
      <c r="G348" s="18">
        <v>11.12</v>
      </c>
      <c r="H348" s="39">
        <f>G348-F348</f>
        <v>0.9969999999999999</v>
      </c>
      <c r="I348" s="196">
        <v>3.5</v>
      </c>
      <c r="J348" s="41">
        <v>400</v>
      </c>
      <c r="K348" s="21">
        <f>SUM(H348*I348*J348)</f>
        <v>1395.7999999999997</v>
      </c>
      <c r="L348" s="255"/>
    </row>
    <row r="349" spans="1:12" ht="15">
      <c r="A349" s="165"/>
      <c r="B349" s="16"/>
      <c r="C349" s="38" t="s">
        <v>318</v>
      </c>
      <c r="D349" s="16" t="s">
        <v>38</v>
      </c>
      <c r="E349" s="73"/>
      <c r="F349" s="18">
        <v>11.12</v>
      </c>
      <c r="G349" s="18">
        <v>11.935</v>
      </c>
      <c r="H349" s="39">
        <f>G349-F349</f>
        <v>0.8150000000000013</v>
      </c>
      <c r="I349" s="196">
        <v>4</v>
      </c>
      <c r="J349" s="41">
        <v>400</v>
      </c>
      <c r="K349" s="21">
        <f>SUM(H349*I349*J349)</f>
        <v>1304.000000000002</v>
      </c>
      <c r="L349" s="255"/>
    </row>
    <row r="350" spans="1:12" ht="15">
      <c r="A350" s="333"/>
      <c r="B350" s="534" t="s">
        <v>320</v>
      </c>
      <c r="C350" s="535"/>
      <c r="D350" s="536"/>
      <c r="E350" s="73"/>
      <c r="F350" s="18"/>
      <c r="G350" s="18"/>
      <c r="H350" s="42">
        <f>SUM(H345:H349)</f>
        <v>4.4559999999999995</v>
      </c>
      <c r="I350" s="196"/>
      <c r="J350" s="41"/>
      <c r="K350" s="22">
        <f>SUBTOTAL(9,K345:K349)</f>
        <v>7795.449999999999</v>
      </c>
      <c r="L350" s="236"/>
    </row>
    <row r="351" spans="1:12" ht="15.75" thickBot="1">
      <c r="A351" s="509">
        <v>13</v>
      </c>
      <c r="B351" s="509"/>
      <c r="C351" s="509"/>
      <c r="D351" s="509"/>
      <c r="E351" s="509"/>
      <c r="F351" s="509"/>
      <c r="G351" s="509"/>
      <c r="H351" s="509"/>
      <c r="I351" s="509"/>
      <c r="J351" s="509"/>
      <c r="K351" s="509"/>
      <c r="L351" s="236"/>
    </row>
    <row r="352" spans="1:12" ht="36">
      <c r="A352" s="228" t="s">
        <v>0</v>
      </c>
      <c r="B352" s="229" t="s">
        <v>1</v>
      </c>
      <c r="C352" s="230" t="s">
        <v>2</v>
      </c>
      <c r="D352" s="231" t="s">
        <v>3</v>
      </c>
      <c r="E352" s="230" t="s">
        <v>4</v>
      </c>
      <c r="F352" s="526" t="s">
        <v>5</v>
      </c>
      <c r="G352" s="527"/>
      <c r="H352" s="232" t="s">
        <v>6</v>
      </c>
      <c r="I352" s="233" t="s">
        <v>7</v>
      </c>
      <c r="J352" s="234" t="s">
        <v>8</v>
      </c>
      <c r="K352" s="235" t="s">
        <v>9</v>
      </c>
      <c r="L352" s="236"/>
    </row>
    <row r="353" spans="1:12" ht="15" customHeight="1" thickBot="1">
      <c r="A353" s="237" t="s">
        <v>10</v>
      </c>
      <c r="B353" s="238"/>
      <c r="C353" s="239"/>
      <c r="D353" s="240"/>
      <c r="E353" s="241"/>
      <c r="F353" s="242" t="s">
        <v>11</v>
      </c>
      <c r="G353" s="243" t="s">
        <v>12</v>
      </c>
      <c r="H353" s="244" t="s">
        <v>13</v>
      </c>
      <c r="I353" s="245" t="s">
        <v>14</v>
      </c>
      <c r="J353" s="246" t="s">
        <v>15</v>
      </c>
      <c r="K353" s="247" t="s">
        <v>16</v>
      </c>
      <c r="L353" s="236"/>
    </row>
    <row r="354" spans="1:12" ht="3.75" customHeight="1">
      <c r="A354" s="248"/>
      <c r="B354" s="249"/>
      <c r="C354" s="250"/>
      <c r="D354" s="249"/>
      <c r="E354" s="251"/>
      <c r="F354" s="252"/>
      <c r="G354" s="252"/>
      <c r="H354" s="252"/>
      <c r="I354" s="253"/>
      <c r="J354" s="250"/>
      <c r="K354" s="254"/>
      <c r="L354" s="236"/>
    </row>
    <row r="355" spans="1:12" ht="15">
      <c r="A355" s="545">
        <v>77</v>
      </c>
      <c r="B355" s="159"/>
      <c r="C355" s="159" t="s">
        <v>774</v>
      </c>
      <c r="D355" s="159" t="s">
        <v>112</v>
      </c>
      <c r="E355" s="181" t="s">
        <v>321</v>
      </c>
      <c r="F355" s="24">
        <v>3.621</v>
      </c>
      <c r="G355" s="18">
        <v>3.8</v>
      </c>
      <c r="H355" s="39">
        <f>G355-F355</f>
        <v>0.17899999999999983</v>
      </c>
      <c r="I355" s="196">
        <v>5.2</v>
      </c>
      <c r="J355" s="41">
        <v>450</v>
      </c>
      <c r="K355" s="21">
        <f>SUM(H355*I355*J355)</f>
        <v>418.85999999999956</v>
      </c>
      <c r="L355" s="236"/>
    </row>
    <row r="356" spans="1:12" ht="15">
      <c r="A356" s="546">
        <v>14</v>
      </c>
      <c r="B356" s="302"/>
      <c r="C356" s="159" t="s">
        <v>774</v>
      </c>
      <c r="D356" s="302" t="s">
        <v>112</v>
      </c>
      <c r="E356" s="256"/>
      <c r="F356" s="24">
        <v>3.8</v>
      </c>
      <c r="G356" s="18">
        <v>3.968</v>
      </c>
      <c r="H356" s="39">
        <f>G356-F356</f>
        <v>0.16800000000000015</v>
      </c>
      <c r="I356" s="196">
        <v>5</v>
      </c>
      <c r="J356" s="41">
        <v>750</v>
      </c>
      <c r="K356" s="21">
        <f>SUM(H356*I356*J356)</f>
        <v>630.0000000000006</v>
      </c>
      <c r="L356" s="236"/>
    </row>
    <row r="357" spans="1:12" ht="15">
      <c r="A357" s="546">
        <v>14</v>
      </c>
      <c r="B357" s="303"/>
      <c r="C357" s="159" t="s">
        <v>774</v>
      </c>
      <c r="D357" s="303" t="s">
        <v>112</v>
      </c>
      <c r="E357" s="271"/>
      <c r="F357" s="24">
        <v>3.968</v>
      </c>
      <c r="G357" s="18">
        <v>5.756</v>
      </c>
      <c r="H357" s="39">
        <f>G357-F357</f>
        <v>1.7880000000000003</v>
      </c>
      <c r="I357" s="196">
        <v>5.5</v>
      </c>
      <c r="J357" s="41">
        <v>450</v>
      </c>
      <c r="K357" s="21">
        <f>SUM(H357*I357*J357)</f>
        <v>4425.3</v>
      </c>
      <c r="L357" s="236"/>
    </row>
    <row r="358" spans="1:12" ht="15">
      <c r="A358" s="334"/>
      <c r="B358" s="515" t="s">
        <v>322</v>
      </c>
      <c r="C358" s="516"/>
      <c r="D358" s="517"/>
      <c r="E358" s="292"/>
      <c r="F358" s="139"/>
      <c r="G358" s="31"/>
      <c r="H358" s="42">
        <f>SUBTOTAL(9,H355:H357)</f>
        <v>2.1350000000000002</v>
      </c>
      <c r="I358" s="197"/>
      <c r="J358" s="44"/>
      <c r="K358" s="22">
        <f>SUBTOTAL(9,K355:K357)</f>
        <v>5474.16</v>
      </c>
      <c r="L358" s="236"/>
    </row>
    <row r="359" spans="1:12" ht="15">
      <c r="A359" s="420">
        <v>78</v>
      </c>
      <c r="B359" s="152"/>
      <c r="C359" s="153" t="s">
        <v>323</v>
      </c>
      <c r="D359" s="152" t="s">
        <v>116</v>
      </c>
      <c r="E359" s="180" t="s">
        <v>324</v>
      </c>
      <c r="F359" s="155">
        <v>0</v>
      </c>
      <c r="G359" s="155">
        <v>1.786</v>
      </c>
      <c r="H359" s="266">
        <f aca="true" t="shared" si="14" ref="H359:H364">G359-F359</f>
        <v>1.786</v>
      </c>
      <c r="I359" s="267">
        <v>5.5</v>
      </c>
      <c r="J359" s="268">
        <v>385</v>
      </c>
      <c r="K359" s="418">
        <f aca="true" t="shared" si="15" ref="K359:K364">SUM(H359*I359*J359)</f>
        <v>3781.855</v>
      </c>
      <c r="L359" s="236"/>
    </row>
    <row r="360" spans="1:12" ht="15">
      <c r="A360" s="419"/>
      <c r="B360" s="152"/>
      <c r="C360" s="153" t="s">
        <v>323</v>
      </c>
      <c r="D360" s="152" t="s">
        <v>116</v>
      </c>
      <c r="E360" s="180"/>
      <c r="F360" s="155">
        <v>1.786</v>
      </c>
      <c r="G360" s="155">
        <v>2.198</v>
      </c>
      <c r="H360" s="266">
        <f t="shared" si="14"/>
        <v>0.4119999999999999</v>
      </c>
      <c r="I360" s="267">
        <v>5.5</v>
      </c>
      <c r="J360" s="268">
        <v>890</v>
      </c>
      <c r="K360" s="418">
        <f t="shared" si="15"/>
        <v>2016.7399999999996</v>
      </c>
      <c r="L360" s="236"/>
    </row>
    <row r="361" spans="1:12" ht="15">
      <c r="A361" s="419"/>
      <c r="B361" s="152"/>
      <c r="C361" s="153" t="s">
        <v>323</v>
      </c>
      <c r="D361" s="152" t="s">
        <v>116</v>
      </c>
      <c r="E361" s="180"/>
      <c r="F361" s="155">
        <v>2.198</v>
      </c>
      <c r="G361" s="155">
        <v>3.267</v>
      </c>
      <c r="H361" s="266">
        <f t="shared" si="14"/>
        <v>1.069</v>
      </c>
      <c r="I361" s="267">
        <v>5.5</v>
      </c>
      <c r="J361" s="268">
        <v>385</v>
      </c>
      <c r="K361" s="418">
        <f t="shared" si="15"/>
        <v>2263.6075</v>
      </c>
      <c r="L361" s="236"/>
    </row>
    <row r="362" spans="1:12" ht="15">
      <c r="A362" s="419"/>
      <c r="B362" s="152"/>
      <c r="C362" s="153" t="s">
        <v>323</v>
      </c>
      <c r="D362" s="152" t="s">
        <v>116</v>
      </c>
      <c r="E362" s="180"/>
      <c r="F362" s="155">
        <v>3.267</v>
      </c>
      <c r="G362" s="155">
        <v>3.755</v>
      </c>
      <c r="H362" s="266">
        <f t="shared" si="14"/>
        <v>0.488</v>
      </c>
      <c r="I362" s="267">
        <v>4.6</v>
      </c>
      <c r="J362" s="268">
        <v>890</v>
      </c>
      <c r="K362" s="418">
        <f t="shared" si="15"/>
        <v>1997.8719999999996</v>
      </c>
      <c r="L362" s="236"/>
    </row>
    <row r="363" spans="1:12" ht="15">
      <c r="A363" s="419"/>
      <c r="B363" s="152"/>
      <c r="C363" s="153" t="s">
        <v>323</v>
      </c>
      <c r="D363" s="152" t="s">
        <v>116</v>
      </c>
      <c r="E363" s="180"/>
      <c r="F363" s="155">
        <v>3.755</v>
      </c>
      <c r="G363" s="155">
        <v>5.214</v>
      </c>
      <c r="H363" s="266">
        <f t="shared" si="14"/>
        <v>1.4590000000000005</v>
      </c>
      <c r="I363" s="267">
        <v>4.5</v>
      </c>
      <c r="J363" s="268">
        <v>385</v>
      </c>
      <c r="K363" s="418">
        <f t="shared" si="15"/>
        <v>2527.7175000000007</v>
      </c>
      <c r="L363" s="236"/>
    </row>
    <row r="364" spans="1:12" ht="15">
      <c r="A364" s="419"/>
      <c r="B364" s="152"/>
      <c r="C364" s="153" t="s">
        <v>323</v>
      </c>
      <c r="D364" s="152" t="s">
        <v>116</v>
      </c>
      <c r="E364" s="180"/>
      <c r="F364" s="155">
        <v>5.214</v>
      </c>
      <c r="G364" s="155">
        <v>5.467</v>
      </c>
      <c r="H364" s="266">
        <f t="shared" si="14"/>
        <v>0.2529999999999992</v>
      </c>
      <c r="I364" s="267">
        <v>4.8</v>
      </c>
      <c r="J364" s="268">
        <v>890</v>
      </c>
      <c r="K364" s="418">
        <f t="shared" si="15"/>
        <v>1080.8159999999966</v>
      </c>
      <c r="L364" s="236"/>
    </row>
    <row r="365" spans="1:13" ht="15">
      <c r="A365" s="294"/>
      <c r="B365" s="515" t="s">
        <v>927</v>
      </c>
      <c r="C365" s="516"/>
      <c r="D365" s="517"/>
      <c r="E365" s="156"/>
      <c r="F365" s="145"/>
      <c r="G365" s="145"/>
      <c r="H365" s="146">
        <f>SUBTOTAL(9,H359:H364)</f>
        <v>5.467</v>
      </c>
      <c r="I365" s="147"/>
      <c r="J365" s="94"/>
      <c r="K365" s="94">
        <f>SUBTOTAL(9,K359:K364)</f>
        <v>13668.607999999997</v>
      </c>
      <c r="L365" s="321"/>
      <c r="M365" s="95"/>
    </row>
    <row r="366" spans="1:12" ht="15">
      <c r="A366" s="301">
        <v>79</v>
      </c>
      <c r="B366" s="45"/>
      <c r="C366" s="45" t="s">
        <v>325</v>
      </c>
      <c r="D366" s="16" t="s">
        <v>18</v>
      </c>
      <c r="E366" s="62" t="s">
        <v>326</v>
      </c>
      <c r="F366" s="29">
        <v>3.055</v>
      </c>
      <c r="G366" s="29">
        <v>3.75</v>
      </c>
      <c r="H366" s="29">
        <f>G366-F366</f>
        <v>0.6949999999999998</v>
      </c>
      <c r="I366" s="191">
        <v>4.1</v>
      </c>
      <c r="J366" s="45">
        <v>294</v>
      </c>
      <c r="K366" s="21">
        <f>SUM(H366*I366*J366)</f>
        <v>837.7529999999997</v>
      </c>
      <c r="L366" s="255"/>
    </row>
    <row r="367" spans="1:12" ht="15">
      <c r="A367" s="296"/>
      <c r="B367" s="45"/>
      <c r="C367" s="45" t="s">
        <v>325</v>
      </c>
      <c r="D367" s="16" t="s">
        <v>18</v>
      </c>
      <c r="E367" s="62" t="s">
        <v>328</v>
      </c>
      <c r="F367" s="29">
        <v>5.44</v>
      </c>
      <c r="G367" s="29">
        <v>5.65</v>
      </c>
      <c r="H367" s="29">
        <f>G367-F367</f>
        <v>0.20999999999999996</v>
      </c>
      <c r="I367" s="191">
        <v>4</v>
      </c>
      <c r="J367" s="45">
        <v>294</v>
      </c>
      <c r="K367" s="21">
        <f>SUM(H367*I367*J367)</f>
        <v>246.95999999999995</v>
      </c>
      <c r="L367" s="255"/>
    </row>
    <row r="368" spans="1:12" ht="15">
      <c r="A368" s="296"/>
      <c r="B368" s="45"/>
      <c r="C368" s="45" t="s">
        <v>325</v>
      </c>
      <c r="D368" s="16" t="s">
        <v>18</v>
      </c>
      <c r="E368" s="63" t="s">
        <v>329</v>
      </c>
      <c r="F368" s="29">
        <v>5.65</v>
      </c>
      <c r="G368" s="29">
        <v>5.93</v>
      </c>
      <c r="H368" s="29">
        <f>G368-F368</f>
        <v>0.27999999999999936</v>
      </c>
      <c r="I368" s="191">
        <v>4</v>
      </c>
      <c r="J368" s="45">
        <v>855</v>
      </c>
      <c r="K368" s="21">
        <f>SUM(H368*I368*J368)</f>
        <v>957.5999999999979</v>
      </c>
      <c r="L368" s="255"/>
    </row>
    <row r="369" spans="1:12" ht="15">
      <c r="A369" s="296"/>
      <c r="B369" s="45"/>
      <c r="C369" s="45" t="s">
        <v>325</v>
      </c>
      <c r="D369" s="16" t="s">
        <v>18</v>
      </c>
      <c r="E369" s="63" t="s">
        <v>330</v>
      </c>
      <c r="F369" s="29">
        <v>5.93</v>
      </c>
      <c r="G369" s="29">
        <v>6.2</v>
      </c>
      <c r="H369" s="29">
        <f>G369-F369</f>
        <v>0.27000000000000046</v>
      </c>
      <c r="I369" s="191">
        <v>4</v>
      </c>
      <c r="J369" s="45">
        <v>294</v>
      </c>
      <c r="K369" s="21">
        <f>SUM(H369*I369*J369)</f>
        <v>317.52000000000055</v>
      </c>
      <c r="L369" s="255"/>
    </row>
    <row r="370" spans="1:12" ht="15">
      <c r="A370" s="297"/>
      <c r="B370" s="515" t="s">
        <v>942</v>
      </c>
      <c r="C370" s="516"/>
      <c r="D370" s="517"/>
      <c r="E370" s="64"/>
      <c r="F370" s="33"/>
      <c r="G370" s="33"/>
      <c r="H370" s="33">
        <f>SUM(H366:H369)</f>
        <v>1.4549999999999996</v>
      </c>
      <c r="I370" s="205"/>
      <c r="J370" s="204"/>
      <c r="K370" s="22">
        <f>SUM(K366:K369)</f>
        <v>2359.8329999999983</v>
      </c>
      <c r="L370" s="236"/>
    </row>
    <row r="371" spans="1:12" ht="15">
      <c r="A371" s="301">
        <v>80</v>
      </c>
      <c r="B371" s="45" t="s">
        <v>331</v>
      </c>
      <c r="C371" s="45" t="s">
        <v>332</v>
      </c>
      <c r="D371" s="16" t="s">
        <v>18</v>
      </c>
      <c r="E371" s="35" t="s">
        <v>333</v>
      </c>
      <c r="F371" s="29">
        <v>1.39</v>
      </c>
      <c r="G371" s="29">
        <v>2.225</v>
      </c>
      <c r="H371" s="29">
        <f>G371-F371</f>
        <v>0.8350000000000002</v>
      </c>
      <c r="I371" s="191">
        <v>5.2</v>
      </c>
      <c r="J371" s="45">
        <v>329</v>
      </c>
      <c r="K371" s="21">
        <f>SUM(H371*I371*J371)</f>
        <v>1428.5180000000005</v>
      </c>
      <c r="L371" s="255"/>
    </row>
    <row r="372" spans="1:12" ht="15">
      <c r="A372" s="297"/>
      <c r="B372" s="515" t="s">
        <v>334</v>
      </c>
      <c r="C372" s="516"/>
      <c r="D372" s="517"/>
      <c r="E372" s="63"/>
      <c r="F372" s="33"/>
      <c r="G372" s="33"/>
      <c r="H372" s="33">
        <f>SUM(H371)</f>
        <v>0.8350000000000002</v>
      </c>
      <c r="I372" s="205"/>
      <c r="J372" s="204"/>
      <c r="K372" s="22">
        <f>SUM(K371)</f>
        <v>1428.5180000000005</v>
      </c>
      <c r="L372" s="236"/>
    </row>
    <row r="373" spans="1:12" ht="15">
      <c r="A373" s="137">
        <v>81</v>
      </c>
      <c r="B373" s="100"/>
      <c r="C373" s="99" t="s">
        <v>335</v>
      </c>
      <c r="D373" s="100" t="s">
        <v>29</v>
      </c>
      <c r="E373" s="101" t="s">
        <v>336</v>
      </c>
      <c r="F373" s="102">
        <v>0</v>
      </c>
      <c r="G373" s="102">
        <v>0.561</v>
      </c>
      <c r="H373" s="102">
        <v>0.561</v>
      </c>
      <c r="I373" s="103">
        <v>4.9</v>
      </c>
      <c r="J373" s="104">
        <v>550</v>
      </c>
      <c r="K373" s="21">
        <f>SUM(H373*I373*J373*1.21)</f>
        <v>1829.3929500000002</v>
      </c>
      <c r="L373" s="255"/>
    </row>
    <row r="374" spans="1:12" ht="15">
      <c r="A374" s="138"/>
      <c r="B374" s="100"/>
      <c r="C374" s="99" t="s">
        <v>335</v>
      </c>
      <c r="D374" s="100" t="s">
        <v>29</v>
      </c>
      <c r="E374" s="101"/>
      <c r="F374" s="102">
        <v>0.561</v>
      </c>
      <c r="G374" s="102">
        <v>1.995</v>
      </c>
      <c r="H374" s="102">
        <v>1.4340000000000002</v>
      </c>
      <c r="I374" s="103">
        <v>4.5</v>
      </c>
      <c r="J374" s="104">
        <v>270</v>
      </c>
      <c r="K374" s="21">
        <f>SUM(H374*I374*J374*1.21)</f>
        <v>2108.1951000000004</v>
      </c>
      <c r="L374" s="255"/>
    </row>
    <row r="375" spans="1:12" ht="15">
      <c r="A375" s="138"/>
      <c r="B375" s="100"/>
      <c r="C375" s="99" t="s">
        <v>335</v>
      </c>
      <c r="D375" s="100" t="s">
        <v>29</v>
      </c>
      <c r="E375" s="109"/>
      <c r="F375" s="102">
        <v>1.995</v>
      </c>
      <c r="G375" s="102">
        <v>3.427</v>
      </c>
      <c r="H375" s="102">
        <v>1.432</v>
      </c>
      <c r="I375" s="103">
        <v>5.2</v>
      </c>
      <c r="J375" s="104">
        <v>270</v>
      </c>
      <c r="K375" s="21">
        <f>SUM(H375*I375*J375*1.21)</f>
        <v>2432.73888</v>
      </c>
      <c r="L375" s="255"/>
    </row>
    <row r="376" spans="1:12" ht="15">
      <c r="A376" s="138"/>
      <c r="B376" s="100"/>
      <c r="C376" s="99" t="s">
        <v>335</v>
      </c>
      <c r="D376" s="100" t="s">
        <v>29</v>
      </c>
      <c r="E376" s="109"/>
      <c r="F376" s="102">
        <v>3.427</v>
      </c>
      <c r="G376" s="102">
        <v>4.933</v>
      </c>
      <c r="H376" s="102">
        <v>1.5059999999999998</v>
      </c>
      <c r="I376" s="103">
        <v>5.3</v>
      </c>
      <c r="J376" s="104">
        <v>550</v>
      </c>
      <c r="K376" s="21">
        <f>SUM(H376*I376*J376*1.21)</f>
        <v>5311.8879</v>
      </c>
      <c r="L376" s="255"/>
    </row>
    <row r="377" spans="1:12" ht="15">
      <c r="A377" s="138"/>
      <c r="B377" s="100"/>
      <c r="C377" s="99" t="s">
        <v>335</v>
      </c>
      <c r="D377" s="100" t="s">
        <v>29</v>
      </c>
      <c r="E377" s="121"/>
      <c r="F377" s="102">
        <v>4.933</v>
      </c>
      <c r="G377" s="102">
        <v>5.745</v>
      </c>
      <c r="H377" s="102">
        <v>0.8120000000000003</v>
      </c>
      <c r="I377" s="103">
        <v>5</v>
      </c>
      <c r="J377" s="104">
        <v>270</v>
      </c>
      <c r="K377" s="21">
        <f>SUM(H377*I377*J377*1.21)</f>
        <v>1326.4020000000003</v>
      </c>
      <c r="L377" s="255"/>
    </row>
    <row r="378" spans="1:12" ht="15">
      <c r="A378" s="295"/>
      <c r="B378" s="515" t="s">
        <v>337</v>
      </c>
      <c r="C378" s="516"/>
      <c r="D378" s="517"/>
      <c r="E378" s="213"/>
      <c r="F378" s="114"/>
      <c r="G378" s="114"/>
      <c r="H378" s="110">
        <f>SUBTOTAL(9,H373:H377)</f>
        <v>5.745</v>
      </c>
      <c r="I378" s="115"/>
      <c r="J378" s="116"/>
      <c r="K378" s="22">
        <f>SUBTOTAL(9,K373:K377)</f>
        <v>13008.61683</v>
      </c>
      <c r="L378" s="236"/>
    </row>
    <row r="379" spans="1:12" ht="15">
      <c r="A379" s="137">
        <v>82</v>
      </c>
      <c r="B379" s="100"/>
      <c r="C379" s="99" t="s">
        <v>99</v>
      </c>
      <c r="D379" s="100" t="s">
        <v>29</v>
      </c>
      <c r="E379" s="101" t="s">
        <v>338</v>
      </c>
      <c r="F379" s="102">
        <v>5.941</v>
      </c>
      <c r="G379" s="102">
        <v>7.287</v>
      </c>
      <c r="H379" s="102">
        <v>1.346</v>
      </c>
      <c r="I379" s="103">
        <v>4.6</v>
      </c>
      <c r="J379" s="104">
        <v>270</v>
      </c>
      <c r="K379" s="21">
        <f>SUM(H379*I379*J379*1.21)</f>
        <v>2022.7957199999998</v>
      </c>
      <c r="L379" s="236"/>
    </row>
    <row r="380" spans="1:12" ht="15">
      <c r="A380" s="138"/>
      <c r="B380" s="100"/>
      <c r="C380" s="99" t="s">
        <v>99</v>
      </c>
      <c r="D380" s="100" t="s">
        <v>29</v>
      </c>
      <c r="E380" s="101"/>
      <c r="F380" s="102">
        <v>7.287</v>
      </c>
      <c r="G380" s="102">
        <v>8.393</v>
      </c>
      <c r="H380" s="102">
        <v>1.1060000000000008</v>
      </c>
      <c r="I380" s="103">
        <v>4.4</v>
      </c>
      <c r="J380" s="104">
        <v>270</v>
      </c>
      <c r="K380" s="21">
        <f>SUM(H380*I380*J380*1.21)</f>
        <v>1589.8528800000013</v>
      </c>
      <c r="L380" s="236"/>
    </row>
    <row r="381" spans="1:12" ht="15">
      <c r="A381" s="138"/>
      <c r="B381" s="100"/>
      <c r="C381" s="99" t="s">
        <v>99</v>
      </c>
      <c r="D381" s="100" t="s">
        <v>29</v>
      </c>
      <c r="E381" s="109"/>
      <c r="F381" s="102">
        <v>8.393</v>
      </c>
      <c r="G381" s="102">
        <v>9.19</v>
      </c>
      <c r="H381" s="102">
        <v>0.7969999999999988</v>
      </c>
      <c r="I381" s="103">
        <v>4.5</v>
      </c>
      <c r="J381" s="104">
        <v>270</v>
      </c>
      <c r="K381" s="21">
        <f>SUM(H381*I381*J381*1.21)</f>
        <v>1171.7095499999982</v>
      </c>
      <c r="L381" s="236"/>
    </row>
    <row r="382" spans="1:12" ht="15">
      <c r="A382" s="295"/>
      <c r="B382" s="515" t="s">
        <v>105</v>
      </c>
      <c r="C382" s="516"/>
      <c r="D382" s="517"/>
      <c r="E382" s="203"/>
      <c r="F382" s="114"/>
      <c r="G382" s="114"/>
      <c r="H382" s="110">
        <f>SUBTOTAL(9,H348:H350)</f>
        <v>6.268000000000001</v>
      </c>
      <c r="I382" s="115"/>
      <c r="J382" s="116"/>
      <c r="K382" s="22">
        <f>SUM(K379:K381)</f>
        <v>4784.35815</v>
      </c>
      <c r="L382" s="236"/>
    </row>
    <row r="383" spans="1:12" ht="15">
      <c r="A383" s="137">
        <v>83</v>
      </c>
      <c r="B383" s="100"/>
      <c r="C383" s="99" t="s">
        <v>339</v>
      </c>
      <c r="D383" s="100" t="s">
        <v>29</v>
      </c>
      <c r="E383" s="101" t="s">
        <v>340</v>
      </c>
      <c r="F383" s="102">
        <v>0</v>
      </c>
      <c r="G383" s="102">
        <v>1.652</v>
      </c>
      <c r="H383" s="102">
        <v>1.652</v>
      </c>
      <c r="I383" s="103">
        <v>5</v>
      </c>
      <c r="J383" s="104">
        <v>270</v>
      </c>
      <c r="K383" s="21">
        <f>SUM(H383*I383*J383*1.21)</f>
        <v>2698.542</v>
      </c>
      <c r="L383" s="236"/>
    </row>
    <row r="384" spans="1:12" ht="15">
      <c r="A384" s="295"/>
      <c r="B384" s="100"/>
      <c r="C384" s="99" t="s">
        <v>339</v>
      </c>
      <c r="D384" s="100" t="s">
        <v>29</v>
      </c>
      <c r="E384" s="109"/>
      <c r="F384" s="102">
        <v>1.652</v>
      </c>
      <c r="G384" s="102">
        <v>2.601</v>
      </c>
      <c r="H384" s="102">
        <v>0.9490000000000001</v>
      </c>
      <c r="I384" s="103">
        <v>4.8</v>
      </c>
      <c r="J384" s="104">
        <v>550</v>
      </c>
      <c r="K384" s="21">
        <f>SUM(H384*I384*J384*1.21)</f>
        <v>3031.4856</v>
      </c>
      <c r="L384" s="236"/>
    </row>
    <row r="385" spans="1:12" ht="15">
      <c r="A385" s="312"/>
      <c r="B385" s="135"/>
      <c r="C385" s="448"/>
      <c r="D385" s="135"/>
      <c r="E385" s="221"/>
      <c r="F385" s="222"/>
      <c r="G385" s="222"/>
      <c r="H385" s="222"/>
      <c r="I385" s="223"/>
      <c r="J385" s="224"/>
      <c r="K385" s="449"/>
      <c r="L385" s="236"/>
    </row>
    <row r="386" spans="1:12" ht="15.75" thickBot="1">
      <c r="A386" s="509">
        <v>14</v>
      </c>
      <c r="B386" s="509"/>
      <c r="C386" s="509"/>
      <c r="D386" s="509"/>
      <c r="E386" s="509"/>
      <c r="F386" s="509"/>
      <c r="G386" s="509"/>
      <c r="H386" s="509"/>
      <c r="I386" s="509"/>
      <c r="J386" s="509"/>
      <c r="K386" s="509"/>
      <c r="L386" s="236"/>
    </row>
    <row r="387" spans="1:12" ht="36">
      <c r="A387" s="228" t="s">
        <v>0</v>
      </c>
      <c r="B387" s="229" t="s">
        <v>1</v>
      </c>
      <c r="C387" s="230" t="s">
        <v>2</v>
      </c>
      <c r="D387" s="231" t="s">
        <v>3</v>
      </c>
      <c r="E387" s="230" t="s">
        <v>4</v>
      </c>
      <c r="F387" s="526" t="s">
        <v>5</v>
      </c>
      <c r="G387" s="527"/>
      <c r="H387" s="232" t="s">
        <v>6</v>
      </c>
      <c r="I387" s="233" t="s">
        <v>7</v>
      </c>
      <c r="J387" s="234" t="s">
        <v>8</v>
      </c>
      <c r="K387" s="235" t="s">
        <v>9</v>
      </c>
      <c r="L387" s="236"/>
    </row>
    <row r="388" spans="1:12" ht="15" customHeight="1" thickBot="1">
      <c r="A388" s="237" t="s">
        <v>10</v>
      </c>
      <c r="B388" s="238"/>
      <c r="C388" s="239"/>
      <c r="D388" s="240"/>
      <c r="E388" s="241"/>
      <c r="F388" s="242" t="s">
        <v>11</v>
      </c>
      <c r="G388" s="243" t="s">
        <v>12</v>
      </c>
      <c r="H388" s="244" t="s">
        <v>13</v>
      </c>
      <c r="I388" s="245" t="s">
        <v>14</v>
      </c>
      <c r="J388" s="246" t="s">
        <v>15</v>
      </c>
      <c r="K388" s="247" t="s">
        <v>16</v>
      </c>
      <c r="L388" s="236"/>
    </row>
    <row r="389" spans="1:12" ht="3.75" customHeight="1">
      <c r="A389" s="248"/>
      <c r="B389" s="249"/>
      <c r="C389" s="250"/>
      <c r="D389" s="249"/>
      <c r="E389" s="251"/>
      <c r="F389" s="252"/>
      <c r="G389" s="252"/>
      <c r="H389" s="252"/>
      <c r="I389" s="253"/>
      <c r="J389" s="250"/>
      <c r="K389" s="254"/>
      <c r="L389" s="236"/>
    </row>
    <row r="390" spans="1:12" ht="15">
      <c r="A390" s="137"/>
      <c r="B390" s="100"/>
      <c r="C390" s="99" t="s">
        <v>339</v>
      </c>
      <c r="D390" s="100" t="s">
        <v>29</v>
      </c>
      <c r="E390" s="101"/>
      <c r="F390" s="102">
        <v>2.601</v>
      </c>
      <c r="G390" s="102">
        <v>3.606</v>
      </c>
      <c r="H390" s="102">
        <v>1.005</v>
      </c>
      <c r="I390" s="103">
        <v>4.8</v>
      </c>
      <c r="J390" s="104">
        <v>270</v>
      </c>
      <c r="K390" s="21">
        <f>SUM(H390*I390*J390*1.21)</f>
        <v>1576.0007999999998</v>
      </c>
      <c r="L390" s="236"/>
    </row>
    <row r="391" spans="1:12" ht="15">
      <c r="A391" s="138"/>
      <c r="B391" s="100"/>
      <c r="C391" s="99" t="s">
        <v>339</v>
      </c>
      <c r="D391" s="100" t="s">
        <v>29</v>
      </c>
      <c r="E391" s="109"/>
      <c r="F391" s="102">
        <v>3.606</v>
      </c>
      <c r="G391" s="102">
        <v>4.803</v>
      </c>
      <c r="H391" s="102">
        <v>1.197</v>
      </c>
      <c r="I391" s="103">
        <v>4.5</v>
      </c>
      <c r="J391" s="104">
        <v>270</v>
      </c>
      <c r="K391" s="21">
        <f>SUM(H391*I391*J391*1.21)</f>
        <v>1759.76955</v>
      </c>
      <c r="L391" s="236"/>
    </row>
    <row r="392" spans="1:12" ht="15">
      <c r="A392" s="295"/>
      <c r="B392" s="515" t="s">
        <v>341</v>
      </c>
      <c r="C392" s="516"/>
      <c r="D392" s="517"/>
      <c r="E392" s="126"/>
      <c r="F392" s="102"/>
      <c r="G392" s="102"/>
      <c r="H392" s="110">
        <f>SUBTOTAL(9,H355:H379)</f>
        <v>19.273000000000003</v>
      </c>
      <c r="I392" s="103"/>
      <c r="J392" s="104"/>
      <c r="K392" s="22">
        <f>SUM(K383:K391)</f>
        <v>9065.79795</v>
      </c>
      <c r="L392" s="236"/>
    </row>
    <row r="393" spans="1:12" ht="15">
      <c r="A393" s="301">
        <v>84</v>
      </c>
      <c r="B393" s="45" t="s">
        <v>331</v>
      </c>
      <c r="C393" s="45" t="s">
        <v>342</v>
      </c>
      <c r="D393" s="16" t="s">
        <v>18</v>
      </c>
      <c r="E393" s="63" t="s">
        <v>343</v>
      </c>
      <c r="F393" s="29">
        <v>1.878</v>
      </c>
      <c r="G393" s="29">
        <v>2.805</v>
      </c>
      <c r="H393" s="29">
        <f>G393-F393</f>
        <v>0.9270000000000003</v>
      </c>
      <c r="I393" s="191">
        <v>5.1</v>
      </c>
      <c r="J393" s="45">
        <v>409</v>
      </c>
      <c r="K393" s="21">
        <f>SUM(H393*I393*J393)</f>
        <v>1933.6293000000005</v>
      </c>
      <c r="L393" s="236"/>
    </row>
    <row r="394" spans="1:12" ht="15">
      <c r="A394" s="296"/>
      <c r="B394" s="45" t="s">
        <v>331</v>
      </c>
      <c r="C394" s="45" t="s">
        <v>342</v>
      </c>
      <c r="D394" s="16" t="s">
        <v>18</v>
      </c>
      <c r="E394" s="63" t="s">
        <v>344</v>
      </c>
      <c r="F394" s="29">
        <v>2.805</v>
      </c>
      <c r="G394" s="29">
        <v>3.858</v>
      </c>
      <c r="H394" s="29">
        <f>G394-F394</f>
        <v>1.053</v>
      </c>
      <c r="I394" s="191">
        <v>5.3</v>
      </c>
      <c r="J394" s="45">
        <v>366</v>
      </c>
      <c r="K394" s="21">
        <f>SUM(H394*I394*J394)</f>
        <v>2042.6093999999998</v>
      </c>
      <c r="L394" s="236"/>
    </row>
    <row r="395" spans="1:12" ht="15">
      <c r="A395" s="297"/>
      <c r="B395" s="515" t="s">
        <v>345</v>
      </c>
      <c r="C395" s="516"/>
      <c r="D395" s="517"/>
      <c r="E395" s="64"/>
      <c r="F395" s="33"/>
      <c r="G395" s="33"/>
      <c r="H395" s="33">
        <f>SUM(H393:H394)</f>
        <v>1.9800000000000002</v>
      </c>
      <c r="I395" s="205"/>
      <c r="J395" s="204"/>
      <c r="K395" s="22">
        <f>SUM(K393:K394)</f>
        <v>3976.2387000000003</v>
      </c>
      <c r="L395" s="236"/>
    </row>
    <row r="396" spans="1:12" ht="14.25" customHeight="1">
      <c r="A396" s="332">
        <v>85</v>
      </c>
      <c r="B396" s="16"/>
      <c r="C396" s="38" t="s">
        <v>346</v>
      </c>
      <c r="D396" s="16" t="s">
        <v>38</v>
      </c>
      <c r="E396" s="307" t="s">
        <v>928</v>
      </c>
      <c r="F396" s="18">
        <v>0</v>
      </c>
      <c r="G396" s="18">
        <v>1.45</v>
      </c>
      <c r="H396" s="39">
        <f aca="true" t="shared" si="16" ref="H396:H401">G396-F396</f>
        <v>1.45</v>
      </c>
      <c r="I396" s="196">
        <v>5.6</v>
      </c>
      <c r="J396" s="41">
        <v>400</v>
      </c>
      <c r="K396" s="21">
        <f aca="true" t="shared" si="17" ref="K396:K401">SUM(H396*I396*J396)</f>
        <v>3247.9999999999995</v>
      </c>
      <c r="L396" s="236"/>
    </row>
    <row r="397" spans="1:12" ht="15">
      <c r="A397" s="165"/>
      <c r="B397" s="16"/>
      <c r="C397" s="38" t="s">
        <v>346</v>
      </c>
      <c r="D397" s="16" t="s">
        <v>38</v>
      </c>
      <c r="E397" s="73"/>
      <c r="F397" s="18">
        <v>1.45</v>
      </c>
      <c r="G397" s="18">
        <v>1.5</v>
      </c>
      <c r="H397" s="39">
        <f t="shared" si="16"/>
        <v>0.050000000000000044</v>
      </c>
      <c r="I397" s="196">
        <v>5.5</v>
      </c>
      <c r="J397" s="41">
        <v>750</v>
      </c>
      <c r="K397" s="21">
        <f t="shared" si="17"/>
        <v>206.25000000000017</v>
      </c>
      <c r="L397" s="236"/>
    </row>
    <row r="398" spans="1:12" ht="15">
      <c r="A398" s="165"/>
      <c r="B398" s="16"/>
      <c r="C398" s="38" t="s">
        <v>346</v>
      </c>
      <c r="D398" s="16" t="s">
        <v>38</v>
      </c>
      <c r="E398" s="75"/>
      <c r="F398" s="18">
        <v>1.5</v>
      </c>
      <c r="G398" s="18">
        <v>2.756</v>
      </c>
      <c r="H398" s="39">
        <f t="shared" si="16"/>
        <v>1.2559999999999998</v>
      </c>
      <c r="I398" s="196">
        <v>5.6</v>
      </c>
      <c r="J398" s="41">
        <v>400</v>
      </c>
      <c r="K398" s="21">
        <f t="shared" si="17"/>
        <v>2813.439999999999</v>
      </c>
      <c r="L398" s="236"/>
    </row>
    <row r="399" spans="1:12" ht="15">
      <c r="A399" s="165"/>
      <c r="B399" s="16"/>
      <c r="C399" s="38" t="s">
        <v>346</v>
      </c>
      <c r="D399" s="16" t="s">
        <v>38</v>
      </c>
      <c r="E399" s="73"/>
      <c r="F399" s="18">
        <v>2.756</v>
      </c>
      <c r="G399" s="18">
        <v>3.008</v>
      </c>
      <c r="H399" s="39">
        <f t="shared" si="16"/>
        <v>0.2520000000000002</v>
      </c>
      <c r="I399" s="196">
        <v>5.5</v>
      </c>
      <c r="J399" s="41">
        <v>750</v>
      </c>
      <c r="K399" s="21">
        <f t="shared" si="17"/>
        <v>1039.500000000001</v>
      </c>
      <c r="L399" s="236"/>
    </row>
    <row r="400" spans="1:12" ht="15">
      <c r="A400" s="165"/>
      <c r="B400" s="16"/>
      <c r="C400" s="38" t="s">
        <v>346</v>
      </c>
      <c r="D400" s="16" t="s">
        <v>38</v>
      </c>
      <c r="E400" s="73"/>
      <c r="F400" s="18">
        <v>5.116</v>
      </c>
      <c r="G400" s="18">
        <v>5.836</v>
      </c>
      <c r="H400" s="39">
        <f t="shared" si="16"/>
        <v>0.7200000000000006</v>
      </c>
      <c r="I400" s="196">
        <v>4.4</v>
      </c>
      <c r="J400" s="41">
        <v>400</v>
      </c>
      <c r="K400" s="21">
        <f t="shared" si="17"/>
        <v>1267.2000000000014</v>
      </c>
      <c r="L400" s="236"/>
    </row>
    <row r="401" spans="1:12" ht="15">
      <c r="A401" s="165"/>
      <c r="B401" s="16"/>
      <c r="C401" s="38" t="s">
        <v>346</v>
      </c>
      <c r="D401" s="16" t="s">
        <v>38</v>
      </c>
      <c r="E401" s="75"/>
      <c r="F401" s="18">
        <v>6.06</v>
      </c>
      <c r="G401" s="18">
        <v>6.205</v>
      </c>
      <c r="H401" s="39">
        <f t="shared" si="16"/>
        <v>0.14500000000000046</v>
      </c>
      <c r="I401" s="196">
        <v>4.5</v>
      </c>
      <c r="J401" s="41">
        <v>750</v>
      </c>
      <c r="K401" s="21">
        <f t="shared" si="17"/>
        <v>489.37500000000153</v>
      </c>
      <c r="L401" s="236"/>
    </row>
    <row r="402" spans="1:13" ht="15">
      <c r="A402" s="333"/>
      <c r="B402" s="515" t="s">
        <v>347</v>
      </c>
      <c r="C402" s="516"/>
      <c r="D402" s="517"/>
      <c r="E402" s="73"/>
      <c r="F402" s="18"/>
      <c r="G402" s="18"/>
      <c r="H402" s="42">
        <f>SUM(H396:H401)</f>
        <v>3.873000000000001</v>
      </c>
      <c r="I402" s="196"/>
      <c r="J402" s="41"/>
      <c r="K402" s="22">
        <f>SUBTOTAL(9,K396:K401)</f>
        <v>9063.765000000003</v>
      </c>
      <c r="L402" s="321"/>
      <c r="M402" s="95"/>
    </row>
    <row r="403" spans="1:12" ht="15">
      <c r="A403" s="545">
        <v>86</v>
      </c>
      <c r="B403" s="159"/>
      <c r="C403" s="159" t="s">
        <v>929</v>
      </c>
      <c r="D403" s="171" t="s">
        <v>112</v>
      </c>
      <c r="E403" s="316" t="s">
        <v>348</v>
      </c>
      <c r="F403" s="317">
        <v>0</v>
      </c>
      <c r="G403" s="142">
        <v>0.665</v>
      </c>
      <c r="H403" s="259">
        <f>G403-F403</f>
        <v>0.665</v>
      </c>
      <c r="I403" s="260">
        <v>4.986616541353383</v>
      </c>
      <c r="J403" s="261">
        <v>450</v>
      </c>
      <c r="K403" s="21">
        <f>SUM(H403*I403*J403)</f>
        <v>1492.2450000000001</v>
      </c>
      <c r="L403" s="255"/>
    </row>
    <row r="404" spans="1:12" ht="15">
      <c r="A404" s="546">
        <v>15</v>
      </c>
      <c r="B404" s="302"/>
      <c r="C404" s="159" t="s">
        <v>929</v>
      </c>
      <c r="D404" s="302" t="s">
        <v>112</v>
      </c>
      <c r="E404" s="256"/>
      <c r="F404" s="24">
        <v>0.665</v>
      </c>
      <c r="G404" s="18">
        <v>1.444</v>
      </c>
      <c r="H404" s="39">
        <f>G404-F404</f>
        <v>0.7789999999999999</v>
      </c>
      <c r="I404" s="196">
        <v>4.2</v>
      </c>
      <c r="J404" s="41">
        <v>450</v>
      </c>
      <c r="K404" s="21">
        <f>SUM(H404*I404*J404)</f>
        <v>1472.31</v>
      </c>
      <c r="L404" s="255"/>
    </row>
    <row r="405" spans="1:12" ht="15">
      <c r="A405" s="546">
        <v>15</v>
      </c>
      <c r="B405" s="303"/>
      <c r="C405" s="159" t="s">
        <v>929</v>
      </c>
      <c r="D405" s="303" t="s">
        <v>112</v>
      </c>
      <c r="E405" s="271"/>
      <c r="F405" s="24">
        <v>1.444</v>
      </c>
      <c r="G405" s="18">
        <v>2.62</v>
      </c>
      <c r="H405" s="39">
        <f>G405-F405</f>
        <v>1.1760000000000002</v>
      </c>
      <c r="I405" s="196">
        <v>4.189285714285715</v>
      </c>
      <c r="J405" s="41">
        <v>450</v>
      </c>
      <c r="K405" s="21">
        <f>SUM(H405*I405*J405)</f>
        <v>2216.9700000000007</v>
      </c>
      <c r="L405" s="255"/>
    </row>
    <row r="406" spans="1:12" ht="15">
      <c r="A406" s="286"/>
      <c r="B406" s="515" t="s">
        <v>349</v>
      </c>
      <c r="C406" s="516"/>
      <c r="D406" s="517"/>
      <c r="E406" s="258"/>
      <c r="F406" s="139"/>
      <c r="G406" s="31"/>
      <c r="H406" s="42">
        <f>SUBTOTAL(9,H403:H405)</f>
        <v>2.62</v>
      </c>
      <c r="I406" s="197"/>
      <c r="J406" s="44"/>
      <c r="K406" s="22">
        <f>SUBTOTAL(9,K403:K405)</f>
        <v>5181.5250000000015</v>
      </c>
      <c r="L406" s="236"/>
    </row>
    <row r="407" spans="1:12" ht="15">
      <c r="A407" s="298">
        <v>87</v>
      </c>
      <c r="B407" s="144"/>
      <c r="C407" s="159" t="s">
        <v>930</v>
      </c>
      <c r="D407" s="144" t="s">
        <v>116</v>
      </c>
      <c r="E407" s="172" t="s">
        <v>350</v>
      </c>
      <c r="F407" s="157">
        <v>0</v>
      </c>
      <c r="G407" s="157">
        <v>0.398</v>
      </c>
      <c r="H407" s="273">
        <f>G407-F407</f>
        <v>0.398</v>
      </c>
      <c r="I407" s="274">
        <v>4.8</v>
      </c>
      <c r="J407" s="276">
        <v>890</v>
      </c>
      <c r="K407" s="160">
        <f>SUM(H407*I407*J407)</f>
        <v>1700.256</v>
      </c>
      <c r="L407" s="255"/>
    </row>
    <row r="408" spans="1:12" ht="15">
      <c r="A408" s="299"/>
      <c r="B408" s="144"/>
      <c r="C408" s="159" t="s">
        <v>930</v>
      </c>
      <c r="D408" s="144" t="s">
        <v>116</v>
      </c>
      <c r="E408" s="172"/>
      <c r="F408" s="157">
        <v>0.398</v>
      </c>
      <c r="G408" s="157">
        <v>3.957</v>
      </c>
      <c r="H408" s="273">
        <f>G408-F408</f>
        <v>3.5589999999999997</v>
      </c>
      <c r="I408" s="274">
        <v>5.2</v>
      </c>
      <c r="J408" s="276">
        <v>385</v>
      </c>
      <c r="K408" s="160">
        <f>SUM(H408*I408*J408)</f>
        <v>7125.1179999999995</v>
      </c>
      <c r="L408" s="255"/>
    </row>
    <row r="409" spans="1:12" ht="15">
      <c r="A409" s="299"/>
      <c r="B409" s="144"/>
      <c r="C409" s="159" t="s">
        <v>930</v>
      </c>
      <c r="D409" s="144" t="s">
        <v>116</v>
      </c>
      <c r="E409" s="172"/>
      <c r="F409" s="157">
        <v>3.957</v>
      </c>
      <c r="G409" s="157">
        <v>4.264</v>
      </c>
      <c r="H409" s="273">
        <f>G409-F409</f>
        <v>0.3070000000000004</v>
      </c>
      <c r="I409" s="274">
        <v>5.2</v>
      </c>
      <c r="J409" s="276">
        <v>890</v>
      </c>
      <c r="K409" s="160">
        <f>SUM(H409*I409*J409)</f>
        <v>1420.7960000000019</v>
      </c>
      <c r="L409" s="255"/>
    </row>
    <row r="410" spans="1:12" ht="15">
      <c r="A410" s="299"/>
      <c r="B410" s="144"/>
      <c r="C410" s="159" t="s">
        <v>930</v>
      </c>
      <c r="D410" s="144" t="s">
        <v>116</v>
      </c>
      <c r="E410" s="172"/>
      <c r="F410" s="157">
        <v>4.264</v>
      </c>
      <c r="G410" s="157">
        <v>4.841</v>
      </c>
      <c r="H410" s="273">
        <f>G410-F410</f>
        <v>0.577</v>
      </c>
      <c r="I410" s="274">
        <v>5.3</v>
      </c>
      <c r="J410" s="276">
        <v>385</v>
      </c>
      <c r="K410" s="160">
        <f>SUM(H410*I410*J410)</f>
        <v>1177.3684999999998</v>
      </c>
      <c r="L410" s="255"/>
    </row>
    <row r="411" spans="1:12" ht="15">
      <c r="A411" s="300"/>
      <c r="B411" s="550" t="s">
        <v>943</v>
      </c>
      <c r="C411" s="551"/>
      <c r="D411" s="552"/>
      <c r="E411" s="156"/>
      <c r="F411" s="145"/>
      <c r="G411" s="145"/>
      <c r="H411" s="146">
        <f>SUBTOTAL(9,H408:H410)</f>
        <v>4.443</v>
      </c>
      <c r="I411" s="147"/>
      <c r="J411" s="94"/>
      <c r="K411" s="94">
        <f>SUBTOTAL(9,K407:K410)</f>
        <v>11423.538500000002</v>
      </c>
      <c r="L411" s="236"/>
    </row>
    <row r="412" spans="1:12" ht="15">
      <c r="A412" s="420">
        <v>88</v>
      </c>
      <c r="B412" s="152"/>
      <c r="C412" s="153" t="s">
        <v>351</v>
      </c>
      <c r="D412" s="170" t="s">
        <v>116</v>
      </c>
      <c r="E412" s="180" t="s">
        <v>352</v>
      </c>
      <c r="F412" s="155">
        <v>0.508</v>
      </c>
      <c r="G412" s="155">
        <v>2.637</v>
      </c>
      <c r="H412" s="266">
        <v>2.129</v>
      </c>
      <c r="I412" s="267">
        <v>4.9</v>
      </c>
      <c r="J412" s="268">
        <v>385</v>
      </c>
      <c r="K412" s="418">
        <f>SUM(H412*I412*J412)</f>
        <v>4016.3585000000003</v>
      </c>
      <c r="L412" s="255"/>
    </row>
    <row r="413" spans="1:12" ht="15">
      <c r="A413" s="419"/>
      <c r="B413" s="152"/>
      <c r="C413" s="153" t="s">
        <v>351</v>
      </c>
      <c r="D413" s="170" t="s">
        <v>116</v>
      </c>
      <c r="E413" s="180" t="s">
        <v>353</v>
      </c>
      <c r="F413" s="155">
        <v>3.402</v>
      </c>
      <c r="G413" s="155">
        <v>4.367</v>
      </c>
      <c r="H413" s="266">
        <v>0.965</v>
      </c>
      <c r="I413" s="267">
        <v>5.4</v>
      </c>
      <c r="J413" s="268">
        <v>385</v>
      </c>
      <c r="K413" s="418">
        <f>SUM(H413*I413*J413)</f>
        <v>2006.2350000000001</v>
      </c>
      <c r="L413" s="255"/>
    </row>
    <row r="414" spans="1:12" ht="15">
      <c r="A414" s="294"/>
      <c r="B414" s="550" t="s">
        <v>932</v>
      </c>
      <c r="C414" s="551"/>
      <c r="D414" s="552"/>
      <c r="E414" s="269"/>
      <c r="F414" s="270"/>
      <c r="G414" s="270"/>
      <c r="H414" s="146">
        <f>SUBTOTAL(9,H412:H413)</f>
        <v>3.094</v>
      </c>
      <c r="I414" s="147"/>
      <c r="J414" s="94"/>
      <c r="K414" s="94">
        <f>SUBTOTAL(9,K412:K413)</f>
        <v>6022.593500000001</v>
      </c>
      <c r="L414" s="236"/>
    </row>
    <row r="415" spans="1:12" ht="15">
      <c r="A415" s="298">
        <v>89</v>
      </c>
      <c r="B415" s="144"/>
      <c r="C415" s="159" t="s">
        <v>354</v>
      </c>
      <c r="D415" s="144" t="s">
        <v>116</v>
      </c>
      <c r="E415" s="156" t="s">
        <v>355</v>
      </c>
      <c r="F415" s="157" t="s">
        <v>356</v>
      </c>
      <c r="G415" s="157">
        <v>1.138</v>
      </c>
      <c r="H415" s="273">
        <v>1.138</v>
      </c>
      <c r="I415" s="274">
        <v>6</v>
      </c>
      <c r="J415" s="276">
        <v>385</v>
      </c>
      <c r="K415" s="160">
        <f>SUM(H415*I415*J415)</f>
        <v>2628.7799999999997</v>
      </c>
      <c r="L415" s="255"/>
    </row>
    <row r="416" spans="1:12" ht="15">
      <c r="A416" s="300"/>
      <c r="B416" s="547" t="s">
        <v>933</v>
      </c>
      <c r="C416" s="548"/>
      <c r="D416" s="549"/>
      <c r="E416" s="269"/>
      <c r="F416" s="270"/>
      <c r="G416" s="270"/>
      <c r="H416" s="146">
        <f>SUBTOTAL(9,H415)</f>
        <v>1.138</v>
      </c>
      <c r="I416" s="147"/>
      <c r="J416" s="94"/>
      <c r="K416" s="94">
        <f>SUBTOTAL(9,K415:K415)</f>
        <v>2628.7799999999997</v>
      </c>
      <c r="L416" s="236"/>
    </row>
    <row r="417" spans="1:12" ht="15">
      <c r="A417" s="332">
        <v>90</v>
      </c>
      <c r="B417" s="183"/>
      <c r="C417" s="16" t="s">
        <v>357</v>
      </c>
      <c r="D417" s="70" t="s">
        <v>47</v>
      </c>
      <c r="E417" s="80" t="s">
        <v>358</v>
      </c>
      <c r="F417" s="81">
        <v>0</v>
      </c>
      <c r="G417" s="81">
        <v>0.783</v>
      </c>
      <c r="H417" s="39">
        <f>SUM(G417-F417)</f>
        <v>0.783</v>
      </c>
      <c r="I417" s="148">
        <v>4.9</v>
      </c>
      <c r="J417" s="149">
        <v>500</v>
      </c>
      <c r="K417" s="21">
        <f>SUM(H417*I417*J417)</f>
        <v>1918.3500000000001</v>
      </c>
      <c r="L417" s="255"/>
    </row>
    <row r="418" spans="1:12" ht="15">
      <c r="A418" s="165"/>
      <c r="B418" s="182"/>
      <c r="C418" s="82" t="s">
        <v>357</v>
      </c>
      <c r="D418" s="168" t="s">
        <v>47</v>
      </c>
      <c r="E418" s="80"/>
      <c r="F418" s="81">
        <v>1.664</v>
      </c>
      <c r="G418" s="81">
        <v>2.702</v>
      </c>
      <c r="H418" s="39">
        <f>SUM(G418-F418)</f>
        <v>1.038</v>
      </c>
      <c r="I418" s="148">
        <v>4.9</v>
      </c>
      <c r="J418" s="149">
        <v>500</v>
      </c>
      <c r="K418" s="21">
        <f>SUM(H418*I418*J418)</f>
        <v>2543.1000000000004</v>
      </c>
      <c r="L418" s="255"/>
    </row>
    <row r="419" spans="1:12" ht="15">
      <c r="A419" s="333"/>
      <c r="B419" s="183"/>
      <c r="C419" s="16" t="s">
        <v>357</v>
      </c>
      <c r="D419" s="70" t="s">
        <v>47</v>
      </c>
      <c r="E419" s="80"/>
      <c r="F419" s="81">
        <v>3.561</v>
      </c>
      <c r="G419" s="81">
        <v>4.254</v>
      </c>
      <c r="H419" s="39">
        <f>SUM(G419-F419)</f>
        <v>0.6929999999999996</v>
      </c>
      <c r="I419" s="148">
        <v>4.9</v>
      </c>
      <c r="J419" s="149">
        <v>500</v>
      </c>
      <c r="K419" s="21">
        <f>SUM(H419*I419*J419)</f>
        <v>1697.8499999999992</v>
      </c>
      <c r="L419" s="255"/>
    </row>
    <row r="420" spans="1:12" ht="15">
      <c r="A420" s="310"/>
      <c r="B420" s="428"/>
      <c r="C420" s="428"/>
      <c r="D420" s="428"/>
      <c r="E420" s="452"/>
      <c r="F420" s="453"/>
      <c r="G420" s="453"/>
      <c r="H420" s="454"/>
      <c r="I420" s="455"/>
      <c r="J420" s="456"/>
      <c r="K420" s="449"/>
      <c r="L420" s="255"/>
    </row>
    <row r="421" spans="1:12" ht="15.75" thickBot="1">
      <c r="A421" s="509">
        <v>15</v>
      </c>
      <c r="B421" s="509"/>
      <c r="C421" s="509"/>
      <c r="D421" s="509"/>
      <c r="E421" s="509"/>
      <c r="F421" s="509"/>
      <c r="G421" s="509"/>
      <c r="H421" s="509"/>
      <c r="I421" s="509"/>
      <c r="J421" s="509"/>
      <c r="K421" s="509"/>
      <c r="L421" s="236"/>
    </row>
    <row r="422" spans="1:12" ht="36">
      <c r="A422" s="228" t="s">
        <v>0</v>
      </c>
      <c r="B422" s="229" t="s">
        <v>1</v>
      </c>
      <c r="C422" s="230" t="s">
        <v>2</v>
      </c>
      <c r="D422" s="231" t="s">
        <v>3</v>
      </c>
      <c r="E422" s="230" t="s">
        <v>4</v>
      </c>
      <c r="F422" s="526" t="s">
        <v>5</v>
      </c>
      <c r="G422" s="527"/>
      <c r="H422" s="232" t="s">
        <v>6</v>
      </c>
      <c r="I422" s="233" t="s">
        <v>7</v>
      </c>
      <c r="J422" s="234" t="s">
        <v>8</v>
      </c>
      <c r="K422" s="235" t="s">
        <v>9</v>
      </c>
      <c r="L422" s="236"/>
    </row>
    <row r="423" spans="1:12" ht="15" customHeight="1" thickBot="1">
      <c r="A423" s="237" t="s">
        <v>10</v>
      </c>
      <c r="B423" s="238"/>
      <c r="C423" s="239"/>
      <c r="D423" s="240"/>
      <c r="E423" s="241"/>
      <c r="F423" s="242" t="s">
        <v>11</v>
      </c>
      <c r="G423" s="243" t="s">
        <v>12</v>
      </c>
      <c r="H423" s="244" t="s">
        <v>13</v>
      </c>
      <c r="I423" s="245" t="s">
        <v>14</v>
      </c>
      <c r="J423" s="246" t="s">
        <v>15</v>
      </c>
      <c r="K423" s="247" t="s">
        <v>16</v>
      </c>
      <c r="L423" s="236"/>
    </row>
    <row r="424" spans="1:12" ht="3.75" customHeight="1">
      <c r="A424" s="333"/>
      <c r="B424" s="249"/>
      <c r="C424" s="250"/>
      <c r="D424" s="249"/>
      <c r="E424" s="251"/>
      <c r="F424" s="252"/>
      <c r="G424" s="252"/>
      <c r="H424" s="252"/>
      <c r="I424" s="253"/>
      <c r="J424" s="250"/>
      <c r="K424" s="254"/>
      <c r="L424" s="236"/>
    </row>
    <row r="425" spans="1:12" ht="15">
      <c r="A425" s="165"/>
      <c r="B425" s="183"/>
      <c r="C425" s="82" t="s">
        <v>357</v>
      </c>
      <c r="D425" s="168" t="s">
        <v>47</v>
      </c>
      <c r="E425" s="80"/>
      <c r="F425" s="81">
        <v>5.027</v>
      </c>
      <c r="G425" s="81">
        <v>6.148</v>
      </c>
      <c r="H425" s="39">
        <f>SUM(G425-F425)</f>
        <v>1.1209999999999996</v>
      </c>
      <c r="I425" s="148">
        <v>5</v>
      </c>
      <c r="J425" s="149">
        <v>500</v>
      </c>
      <c r="K425" s="21">
        <f>SUM(H425*I425*J425)</f>
        <v>2802.499999999999</v>
      </c>
      <c r="L425" s="255"/>
    </row>
    <row r="426" spans="1:12" ht="15">
      <c r="A426" s="333"/>
      <c r="B426" s="542" t="s">
        <v>934</v>
      </c>
      <c r="C426" s="543"/>
      <c r="D426" s="544"/>
      <c r="E426" s="87"/>
      <c r="F426" s="88"/>
      <c r="G426" s="88"/>
      <c r="H426" s="42">
        <f>SUM(H417:H425)</f>
        <v>3.6349999999999993</v>
      </c>
      <c r="I426" s="150"/>
      <c r="J426" s="151"/>
      <c r="K426" s="22">
        <f>SUM(K417:K425)</f>
        <v>8961.8</v>
      </c>
      <c r="L426" s="236"/>
    </row>
    <row r="427" spans="1:12" ht="15">
      <c r="A427" s="137">
        <v>91</v>
      </c>
      <c r="B427" s="100"/>
      <c r="C427" s="99" t="s">
        <v>359</v>
      </c>
      <c r="D427" s="100" t="s">
        <v>29</v>
      </c>
      <c r="E427" s="101" t="s">
        <v>360</v>
      </c>
      <c r="F427" s="102">
        <v>1.354</v>
      </c>
      <c r="G427" s="102">
        <v>2.755</v>
      </c>
      <c r="H427" s="102">
        <v>1.4009999999999998</v>
      </c>
      <c r="I427" s="103">
        <v>4.5</v>
      </c>
      <c r="J427" s="104">
        <v>270</v>
      </c>
      <c r="K427" s="21">
        <f>SUM(H427*I427*J427*1.21)</f>
        <v>2059.6801499999997</v>
      </c>
      <c r="L427" s="255"/>
    </row>
    <row r="428" spans="1:12" ht="15">
      <c r="A428" s="138"/>
      <c r="B428" s="100"/>
      <c r="C428" s="99" t="s">
        <v>359</v>
      </c>
      <c r="D428" s="100" t="s">
        <v>29</v>
      </c>
      <c r="E428" s="101"/>
      <c r="F428" s="102">
        <v>2.755</v>
      </c>
      <c r="G428" s="102">
        <v>2.859</v>
      </c>
      <c r="H428" s="102">
        <v>0.10400000000000009</v>
      </c>
      <c r="I428" s="103">
        <v>4.5</v>
      </c>
      <c r="J428" s="104">
        <v>550</v>
      </c>
      <c r="K428" s="21">
        <f>SUM(H428*I428*J428*1.21)</f>
        <v>311.45400000000024</v>
      </c>
      <c r="L428" s="255"/>
    </row>
    <row r="429" spans="1:12" ht="15">
      <c r="A429" s="138"/>
      <c r="B429" s="100"/>
      <c r="C429" s="99" t="s">
        <v>359</v>
      </c>
      <c r="D429" s="100" t="s">
        <v>29</v>
      </c>
      <c r="E429" s="109"/>
      <c r="F429" s="102">
        <v>7.441</v>
      </c>
      <c r="G429" s="102">
        <v>8.752</v>
      </c>
      <c r="H429" s="102">
        <v>1.3110000000000008</v>
      </c>
      <c r="I429" s="103">
        <v>5.5</v>
      </c>
      <c r="J429" s="104">
        <v>270</v>
      </c>
      <c r="K429" s="21">
        <f>SUM(H429*I429*J429*1.21)</f>
        <v>2355.6703500000017</v>
      </c>
      <c r="L429" s="255"/>
    </row>
    <row r="430" spans="1:12" ht="15">
      <c r="A430" s="295"/>
      <c r="B430" s="515" t="s">
        <v>361</v>
      </c>
      <c r="C430" s="516"/>
      <c r="D430" s="517"/>
      <c r="E430" s="126"/>
      <c r="F430" s="102"/>
      <c r="G430" s="102"/>
      <c r="H430" s="110">
        <f>SUBTOTAL(9,H427:H429)</f>
        <v>2.8160000000000007</v>
      </c>
      <c r="I430" s="103"/>
      <c r="J430" s="104"/>
      <c r="K430" s="22">
        <f>SUBTOTAL(9,K427:K429)</f>
        <v>4726.804500000002</v>
      </c>
      <c r="L430" s="236"/>
    </row>
    <row r="431" spans="1:12" ht="15">
      <c r="A431" s="332">
        <v>92</v>
      </c>
      <c r="B431" s="16"/>
      <c r="C431" s="38" t="s">
        <v>362</v>
      </c>
      <c r="D431" s="16" t="s">
        <v>44</v>
      </c>
      <c r="E431" s="58" t="s">
        <v>363</v>
      </c>
      <c r="F431" s="18">
        <v>0</v>
      </c>
      <c r="G431" s="18">
        <v>3.24</v>
      </c>
      <c r="H431" s="39">
        <f>G431-F431</f>
        <v>3.24</v>
      </c>
      <c r="I431" s="196">
        <v>5.5</v>
      </c>
      <c r="J431" s="41">
        <v>480</v>
      </c>
      <c r="K431" s="21">
        <f>SUM(H431*I431*J431)</f>
        <v>8553.6</v>
      </c>
      <c r="L431" s="255"/>
    </row>
    <row r="432" spans="1:12" ht="15">
      <c r="A432" s="333"/>
      <c r="B432" s="550" t="s">
        <v>364</v>
      </c>
      <c r="C432" s="551"/>
      <c r="D432" s="552"/>
      <c r="E432" s="74"/>
      <c r="F432" s="18"/>
      <c r="G432" s="18"/>
      <c r="H432" s="42">
        <f>H431</f>
        <v>3.24</v>
      </c>
      <c r="I432" s="196"/>
      <c r="J432" s="41"/>
      <c r="K432" s="22">
        <f>K431</f>
        <v>8553.6</v>
      </c>
      <c r="L432" s="236"/>
    </row>
    <row r="433" spans="1:12" ht="15">
      <c r="A433" s="301">
        <v>93</v>
      </c>
      <c r="B433" s="45"/>
      <c r="C433" s="45" t="s">
        <v>365</v>
      </c>
      <c r="D433" s="16" t="s">
        <v>18</v>
      </c>
      <c r="E433" s="63" t="s">
        <v>366</v>
      </c>
      <c r="F433" s="29">
        <v>2.715</v>
      </c>
      <c r="G433" s="29">
        <v>2.894</v>
      </c>
      <c r="H433" s="29">
        <f>G433-F433</f>
        <v>0.17900000000000027</v>
      </c>
      <c r="I433" s="191">
        <v>5.5</v>
      </c>
      <c r="J433" s="45">
        <v>500</v>
      </c>
      <c r="K433" s="21">
        <f>SUM(H433*I433*J433)</f>
        <v>492.25000000000074</v>
      </c>
      <c r="L433" s="255"/>
    </row>
    <row r="434" spans="1:12" ht="15">
      <c r="A434" s="296"/>
      <c r="B434" s="45"/>
      <c r="C434" s="45" t="s">
        <v>365</v>
      </c>
      <c r="D434" s="16" t="s">
        <v>18</v>
      </c>
      <c r="E434" s="63" t="s">
        <v>367</v>
      </c>
      <c r="F434" s="29">
        <v>2.894</v>
      </c>
      <c r="G434" s="29">
        <v>5.215</v>
      </c>
      <c r="H434" s="29">
        <f>G434-F434</f>
        <v>2.3209999999999997</v>
      </c>
      <c r="I434" s="191">
        <v>5.7</v>
      </c>
      <c r="J434" s="45">
        <v>485</v>
      </c>
      <c r="K434" s="21">
        <f>SUM(H434*I434*J434)</f>
        <v>6416.4045</v>
      </c>
      <c r="L434" s="255"/>
    </row>
    <row r="435" spans="1:12" ht="15">
      <c r="A435" s="296"/>
      <c r="B435" s="45"/>
      <c r="C435" s="45" t="s">
        <v>365</v>
      </c>
      <c r="D435" s="16" t="s">
        <v>18</v>
      </c>
      <c r="E435" s="62" t="s">
        <v>368</v>
      </c>
      <c r="F435" s="29">
        <v>5.215</v>
      </c>
      <c r="G435" s="29">
        <v>5.293</v>
      </c>
      <c r="H435" s="29">
        <f>G435-F435</f>
        <v>0.07800000000000029</v>
      </c>
      <c r="I435" s="191">
        <v>5.6</v>
      </c>
      <c r="J435" s="45">
        <v>410</v>
      </c>
      <c r="K435" s="21">
        <f>SUM(H435*I435*J435)</f>
        <v>179.08800000000068</v>
      </c>
      <c r="L435" s="255"/>
    </row>
    <row r="436" spans="1:13" ht="15">
      <c r="A436" s="297"/>
      <c r="B436" s="550" t="s">
        <v>369</v>
      </c>
      <c r="C436" s="551"/>
      <c r="D436" s="552"/>
      <c r="E436" s="63"/>
      <c r="F436" s="33"/>
      <c r="G436" s="33"/>
      <c r="H436" s="33">
        <f>SUM(H433:H435)</f>
        <v>2.5780000000000003</v>
      </c>
      <c r="I436" s="205"/>
      <c r="J436" s="204"/>
      <c r="K436" s="22">
        <f>SUM(K433:K435)</f>
        <v>7087.742500000001</v>
      </c>
      <c r="L436" s="321"/>
      <c r="M436" s="95"/>
    </row>
    <row r="437" spans="1:12" ht="15">
      <c r="A437" s="332">
        <v>94</v>
      </c>
      <c r="B437" s="16"/>
      <c r="C437" s="38" t="s">
        <v>370</v>
      </c>
      <c r="D437" s="16" t="s">
        <v>38</v>
      </c>
      <c r="E437" s="34" t="s">
        <v>371</v>
      </c>
      <c r="F437" s="18">
        <v>0</v>
      </c>
      <c r="G437" s="18">
        <v>1.072</v>
      </c>
      <c r="H437" s="39">
        <f>G437-F437</f>
        <v>1.072</v>
      </c>
      <c r="I437" s="196">
        <v>5.4</v>
      </c>
      <c r="J437" s="41">
        <v>400</v>
      </c>
      <c r="K437" s="21">
        <f>SUM(H437*I437*J437)</f>
        <v>2315.5200000000004</v>
      </c>
      <c r="L437" s="255"/>
    </row>
    <row r="438" spans="1:12" ht="15">
      <c r="A438" s="165"/>
      <c r="B438" s="16"/>
      <c r="C438" s="38" t="s">
        <v>370</v>
      </c>
      <c r="D438" s="16" t="s">
        <v>38</v>
      </c>
      <c r="E438" s="71"/>
      <c r="F438" s="18">
        <v>1.072</v>
      </c>
      <c r="G438" s="18">
        <v>1.991</v>
      </c>
      <c r="H438" s="39">
        <f>G438-F438</f>
        <v>0.919</v>
      </c>
      <c r="I438" s="196">
        <v>3.8</v>
      </c>
      <c r="J438" s="41">
        <v>750</v>
      </c>
      <c r="K438" s="21">
        <f>SUM(H438*I438*J438)</f>
        <v>2619.15</v>
      </c>
      <c r="L438" s="255"/>
    </row>
    <row r="439" spans="1:12" ht="15">
      <c r="A439" s="165"/>
      <c r="B439" s="16"/>
      <c r="C439" s="38" t="s">
        <v>370</v>
      </c>
      <c r="D439" s="16" t="s">
        <v>38</v>
      </c>
      <c r="E439" s="73"/>
      <c r="F439" s="18">
        <v>1.991</v>
      </c>
      <c r="G439" s="18">
        <v>3.003</v>
      </c>
      <c r="H439" s="39">
        <f>G439-F439</f>
        <v>1.012</v>
      </c>
      <c r="I439" s="196">
        <v>3.8</v>
      </c>
      <c r="J439" s="41">
        <v>400</v>
      </c>
      <c r="K439" s="21">
        <f>SUM(H439*I439*J439)</f>
        <v>1538.2399999999998</v>
      </c>
      <c r="L439" s="255"/>
    </row>
    <row r="440" spans="1:12" ht="15">
      <c r="A440" s="333"/>
      <c r="B440" s="564" t="s">
        <v>372</v>
      </c>
      <c r="C440" s="565"/>
      <c r="D440" s="566"/>
      <c r="E440" s="73"/>
      <c r="F440" s="18"/>
      <c r="G440" s="18"/>
      <c r="H440" s="42">
        <f>SUM(H437:H439)</f>
        <v>3.003</v>
      </c>
      <c r="I440" s="196"/>
      <c r="J440" s="41"/>
      <c r="K440" s="22">
        <f>SUBTOTAL(9,K437:K439)</f>
        <v>6472.91</v>
      </c>
      <c r="L440" s="236"/>
    </row>
    <row r="441" spans="1:12" ht="15">
      <c r="A441" s="332">
        <v>95</v>
      </c>
      <c r="B441" s="16"/>
      <c r="C441" s="38" t="s">
        <v>373</v>
      </c>
      <c r="D441" s="16" t="s">
        <v>38</v>
      </c>
      <c r="E441" s="34" t="s">
        <v>374</v>
      </c>
      <c r="F441" s="18">
        <v>0</v>
      </c>
      <c r="G441" s="18">
        <v>1.257</v>
      </c>
      <c r="H441" s="39">
        <f>G441-F441</f>
        <v>1.257</v>
      </c>
      <c r="I441" s="196">
        <v>4.5</v>
      </c>
      <c r="J441" s="41">
        <v>400</v>
      </c>
      <c r="K441" s="21">
        <f>SUM(H441*I441*J441)</f>
        <v>2262.6</v>
      </c>
      <c r="L441" s="255"/>
    </row>
    <row r="442" spans="1:12" ht="15">
      <c r="A442" s="165"/>
      <c r="B442" s="16"/>
      <c r="C442" s="38" t="s">
        <v>373</v>
      </c>
      <c r="D442" s="16" t="s">
        <v>38</v>
      </c>
      <c r="E442" s="71"/>
      <c r="F442" s="18">
        <v>1.777</v>
      </c>
      <c r="G442" s="18">
        <v>2.885</v>
      </c>
      <c r="H442" s="39">
        <f>G442-F442</f>
        <v>1.1079999999999999</v>
      </c>
      <c r="I442" s="196">
        <v>4.6</v>
      </c>
      <c r="J442" s="41">
        <v>400</v>
      </c>
      <c r="K442" s="21">
        <f>SUM(H442*I442*J442)</f>
        <v>2038.7199999999996</v>
      </c>
      <c r="L442" s="255"/>
    </row>
    <row r="443" spans="1:12" ht="15">
      <c r="A443" s="165"/>
      <c r="B443" s="16"/>
      <c r="C443" s="38" t="s">
        <v>373</v>
      </c>
      <c r="D443" s="16" t="s">
        <v>38</v>
      </c>
      <c r="E443" s="71"/>
      <c r="F443" s="18">
        <v>2.885</v>
      </c>
      <c r="G443" s="18">
        <v>3.956</v>
      </c>
      <c r="H443" s="39">
        <f>G443-F443</f>
        <v>1.0710000000000002</v>
      </c>
      <c r="I443" s="196">
        <v>4.5</v>
      </c>
      <c r="J443" s="41">
        <v>400</v>
      </c>
      <c r="K443" s="21">
        <f>SUM(H443*I443*J443)</f>
        <v>1927.8000000000002</v>
      </c>
      <c r="L443" s="255"/>
    </row>
    <row r="444" spans="1:12" ht="15">
      <c r="A444" s="165"/>
      <c r="B444" s="16"/>
      <c r="C444" s="38" t="s">
        <v>373</v>
      </c>
      <c r="D444" s="16" t="s">
        <v>38</v>
      </c>
      <c r="E444" s="73"/>
      <c r="F444" s="18">
        <v>4.944</v>
      </c>
      <c r="G444" s="18">
        <v>6.05</v>
      </c>
      <c r="H444" s="39">
        <f>G444-F444</f>
        <v>1.1059999999999999</v>
      </c>
      <c r="I444" s="196">
        <v>4.5</v>
      </c>
      <c r="J444" s="41">
        <v>400</v>
      </c>
      <c r="K444" s="21">
        <f>SUM(H444*I444*J444)</f>
        <v>1990.7999999999997</v>
      </c>
      <c r="L444" s="255"/>
    </row>
    <row r="445" spans="1:12" ht="15">
      <c r="A445" s="333"/>
      <c r="B445" s="564" t="s">
        <v>375</v>
      </c>
      <c r="C445" s="565"/>
      <c r="D445" s="566"/>
      <c r="E445" s="73"/>
      <c r="F445" s="18"/>
      <c r="G445" s="18"/>
      <c r="H445" s="42">
        <f>SUM(H441:H444)</f>
        <v>4.542</v>
      </c>
      <c r="I445" s="196"/>
      <c r="J445" s="41"/>
      <c r="K445" s="22">
        <f>SUBTOTAL(9,K441:K444)</f>
        <v>8219.92</v>
      </c>
      <c r="L445" s="236"/>
    </row>
    <row r="446" spans="1:12" ht="15">
      <c r="A446" s="301">
        <v>96</v>
      </c>
      <c r="B446" s="45"/>
      <c r="C446" s="45" t="s">
        <v>376</v>
      </c>
      <c r="D446" s="16" t="s">
        <v>18</v>
      </c>
      <c r="E446" s="35" t="s">
        <v>377</v>
      </c>
      <c r="F446" s="29">
        <v>0</v>
      </c>
      <c r="G446" s="29">
        <v>1.236</v>
      </c>
      <c r="H446" s="29">
        <f>G446-F446</f>
        <v>1.236</v>
      </c>
      <c r="I446" s="191">
        <v>5.5</v>
      </c>
      <c r="J446" s="45">
        <v>485</v>
      </c>
      <c r="K446" s="21">
        <f>SUM(H446*I446*J446)</f>
        <v>3297.03</v>
      </c>
      <c r="L446" s="255"/>
    </row>
    <row r="447" spans="1:12" ht="15">
      <c r="A447" s="296"/>
      <c r="B447" s="45"/>
      <c r="C447" s="45" t="s">
        <v>376</v>
      </c>
      <c r="D447" s="16" t="s">
        <v>18</v>
      </c>
      <c r="E447" s="63" t="s">
        <v>378</v>
      </c>
      <c r="F447" s="29">
        <v>3.251</v>
      </c>
      <c r="G447" s="29">
        <v>5.254</v>
      </c>
      <c r="H447" s="29">
        <f>G447-F447</f>
        <v>2.0029999999999997</v>
      </c>
      <c r="I447" s="191">
        <v>5.4</v>
      </c>
      <c r="J447" s="45">
        <v>243</v>
      </c>
      <c r="K447" s="21">
        <f>SUM(H447*I447*J447)</f>
        <v>2628.3365999999996</v>
      </c>
      <c r="L447" s="255"/>
    </row>
    <row r="448" spans="1:12" ht="15">
      <c r="A448" s="296"/>
      <c r="B448" s="45"/>
      <c r="C448" s="45" t="s">
        <v>376</v>
      </c>
      <c r="D448" s="16" t="s">
        <v>18</v>
      </c>
      <c r="E448" s="63" t="s">
        <v>379</v>
      </c>
      <c r="F448" s="29">
        <v>5.254</v>
      </c>
      <c r="G448" s="29">
        <v>5.63</v>
      </c>
      <c r="H448" s="29">
        <f>G448-F448</f>
        <v>0.37600000000000033</v>
      </c>
      <c r="I448" s="191">
        <v>5.4</v>
      </c>
      <c r="J448" s="45">
        <v>855</v>
      </c>
      <c r="K448" s="21">
        <f>SUM(H448*I448*J448)</f>
        <v>1735.9920000000018</v>
      </c>
      <c r="L448" s="255"/>
    </row>
    <row r="449" spans="1:12" ht="15">
      <c r="A449" s="296"/>
      <c r="B449" s="45"/>
      <c r="C449" s="45" t="s">
        <v>376</v>
      </c>
      <c r="D449" s="16" t="s">
        <v>18</v>
      </c>
      <c r="E449" s="63" t="s">
        <v>380</v>
      </c>
      <c r="F449" s="29">
        <v>5.63</v>
      </c>
      <c r="G449" s="29">
        <v>6.26</v>
      </c>
      <c r="H449" s="29">
        <f>G449-F449</f>
        <v>0.6299999999999999</v>
      </c>
      <c r="I449" s="191">
        <v>5.5</v>
      </c>
      <c r="J449" s="45">
        <v>243</v>
      </c>
      <c r="K449" s="21">
        <f>SUM(H449*I449*J449)</f>
        <v>841.9949999999999</v>
      </c>
      <c r="L449" s="255"/>
    </row>
    <row r="450" spans="1:12" ht="15">
      <c r="A450" s="297"/>
      <c r="B450" s="564" t="s">
        <v>945</v>
      </c>
      <c r="C450" s="565"/>
      <c r="D450" s="566"/>
      <c r="E450" s="64"/>
      <c r="F450" s="33"/>
      <c r="G450" s="33"/>
      <c r="H450" s="33">
        <f>SUM(H446:H449)</f>
        <v>4.245</v>
      </c>
      <c r="I450" s="205"/>
      <c r="J450" s="204"/>
      <c r="K450" s="22">
        <f>SUM(K446:K449)</f>
        <v>8503.353600000002</v>
      </c>
      <c r="L450" s="236"/>
    </row>
    <row r="451" spans="1:12" ht="15">
      <c r="A451" s="332">
        <v>97</v>
      </c>
      <c r="B451" s="16"/>
      <c r="C451" s="38" t="s">
        <v>382</v>
      </c>
      <c r="D451" s="16" t="s">
        <v>18</v>
      </c>
      <c r="E451" s="73" t="s">
        <v>383</v>
      </c>
      <c r="F451" s="18">
        <v>0.346</v>
      </c>
      <c r="G451" s="18">
        <v>1.648</v>
      </c>
      <c r="H451" s="39">
        <f>G451-F451</f>
        <v>1.302</v>
      </c>
      <c r="I451" s="40">
        <v>5.8</v>
      </c>
      <c r="J451" s="41">
        <v>628</v>
      </c>
      <c r="K451" s="21">
        <f>SUM(H451*I451*J451)</f>
        <v>4742.404799999999</v>
      </c>
      <c r="L451" s="255"/>
    </row>
    <row r="452" spans="1:12" ht="15">
      <c r="A452" s="165"/>
      <c r="B452" s="16"/>
      <c r="C452" s="38" t="s">
        <v>382</v>
      </c>
      <c r="D452" s="16" t="s">
        <v>18</v>
      </c>
      <c r="E452" s="75" t="s">
        <v>384</v>
      </c>
      <c r="F452" s="18">
        <v>1.648</v>
      </c>
      <c r="G452" s="18">
        <v>1.999</v>
      </c>
      <c r="H452" s="39">
        <f>G452-F452</f>
        <v>0.3510000000000002</v>
      </c>
      <c r="I452" s="40">
        <v>6</v>
      </c>
      <c r="J452" s="41">
        <v>898</v>
      </c>
      <c r="K452" s="21">
        <f>SUM(H452*I452*J452)</f>
        <v>1891.188000000001</v>
      </c>
      <c r="L452" s="255"/>
    </row>
    <row r="453" spans="1:12" ht="15">
      <c r="A453" s="333"/>
      <c r="B453" s="564" t="s">
        <v>946</v>
      </c>
      <c r="C453" s="565"/>
      <c r="D453" s="566"/>
      <c r="E453" s="59"/>
      <c r="F453" s="31"/>
      <c r="G453" s="31"/>
      <c r="H453" s="42">
        <f>SUM(H451:H452)</f>
        <v>1.6530000000000002</v>
      </c>
      <c r="I453" s="43"/>
      <c r="J453" s="44"/>
      <c r="K453" s="22">
        <f>SUM(K451:K452)</f>
        <v>6633.5928</v>
      </c>
      <c r="L453" s="236"/>
    </row>
    <row r="454" spans="1:12" ht="15">
      <c r="A454" s="215">
        <v>98</v>
      </c>
      <c r="B454" s="208"/>
      <c r="C454" s="208" t="s">
        <v>1068</v>
      </c>
      <c r="D454" s="208" t="s">
        <v>112</v>
      </c>
      <c r="E454" s="181" t="s">
        <v>385</v>
      </c>
      <c r="F454" s="24">
        <v>1.723</v>
      </c>
      <c r="G454" s="18">
        <v>2.549</v>
      </c>
      <c r="H454" s="39">
        <f>G454-F454</f>
        <v>0.8259999999999998</v>
      </c>
      <c r="I454" s="196">
        <v>4.5</v>
      </c>
      <c r="J454" s="41">
        <v>450</v>
      </c>
      <c r="K454" s="21">
        <f>SUM(H454*I454*J454)</f>
        <v>1672.6499999999996</v>
      </c>
      <c r="L454" s="255"/>
    </row>
    <row r="455" spans="1:12" ht="15">
      <c r="A455" s="216"/>
      <c r="B455" s="564" t="s">
        <v>386</v>
      </c>
      <c r="C455" s="565"/>
      <c r="D455" s="566"/>
      <c r="E455" s="190"/>
      <c r="F455" s="139"/>
      <c r="G455" s="31"/>
      <c r="H455" s="42">
        <f>SUBTOTAL(9,H454:H454)</f>
        <v>0.8259999999999998</v>
      </c>
      <c r="I455" s="197"/>
      <c r="J455" s="44"/>
      <c r="K455" s="22">
        <f>SUBTOTAL(9,K454:K454)</f>
        <v>1672.6499999999996</v>
      </c>
      <c r="L455" s="236"/>
    </row>
    <row r="456" spans="1:12" ht="15.75" thickBot="1">
      <c r="A456" s="509">
        <v>16</v>
      </c>
      <c r="B456" s="509"/>
      <c r="C456" s="509"/>
      <c r="D456" s="509"/>
      <c r="E456" s="509"/>
      <c r="F456" s="509"/>
      <c r="G456" s="509"/>
      <c r="H456" s="509"/>
      <c r="I456" s="509"/>
      <c r="J456" s="509"/>
      <c r="K456" s="509"/>
      <c r="L456" s="236"/>
    </row>
    <row r="457" spans="1:12" ht="36">
      <c r="A457" s="228" t="s">
        <v>0</v>
      </c>
      <c r="B457" s="229" t="s">
        <v>1</v>
      </c>
      <c r="C457" s="230" t="s">
        <v>2</v>
      </c>
      <c r="D457" s="231" t="s">
        <v>3</v>
      </c>
      <c r="E457" s="230" t="s">
        <v>4</v>
      </c>
      <c r="F457" s="526" t="s">
        <v>5</v>
      </c>
      <c r="G457" s="527"/>
      <c r="H457" s="232" t="s">
        <v>6</v>
      </c>
      <c r="I457" s="233" t="s">
        <v>7</v>
      </c>
      <c r="J457" s="234" t="s">
        <v>8</v>
      </c>
      <c r="K457" s="235" t="s">
        <v>9</v>
      </c>
      <c r="L457" s="236"/>
    </row>
    <row r="458" spans="1:12" ht="15" customHeight="1" thickBot="1">
      <c r="A458" s="237" t="s">
        <v>10</v>
      </c>
      <c r="B458" s="238"/>
      <c r="C458" s="239"/>
      <c r="D458" s="240"/>
      <c r="E458" s="241"/>
      <c r="F458" s="242" t="s">
        <v>11</v>
      </c>
      <c r="G458" s="243" t="s">
        <v>12</v>
      </c>
      <c r="H458" s="244" t="s">
        <v>13</v>
      </c>
      <c r="I458" s="245" t="s">
        <v>14</v>
      </c>
      <c r="J458" s="246" t="s">
        <v>15</v>
      </c>
      <c r="K458" s="247" t="s">
        <v>16</v>
      </c>
      <c r="L458" s="236"/>
    </row>
    <row r="459" spans="1:12" ht="3.75" customHeight="1">
      <c r="A459" s="333"/>
      <c r="B459" s="249"/>
      <c r="C459" s="250"/>
      <c r="D459" s="249"/>
      <c r="E459" s="251"/>
      <c r="F459" s="252"/>
      <c r="G459" s="252"/>
      <c r="H459" s="252"/>
      <c r="I459" s="253"/>
      <c r="J459" s="250"/>
      <c r="K459" s="254"/>
      <c r="L459" s="236"/>
    </row>
    <row r="460" spans="1:12" ht="15">
      <c r="A460" s="215">
        <v>99</v>
      </c>
      <c r="B460" s="208"/>
      <c r="C460" s="208" t="s">
        <v>1069</v>
      </c>
      <c r="D460" s="208" t="s">
        <v>112</v>
      </c>
      <c r="E460" s="181" t="s">
        <v>387</v>
      </c>
      <c r="F460" s="24">
        <v>1.196</v>
      </c>
      <c r="G460" s="18">
        <v>1.895</v>
      </c>
      <c r="H460" s="39">
        <f>G460-F460</f>
        <v>0.6990000000000001</v>
      </c>
      <c r="I460" s="196">
        <v>5</v>
      </c>
      <c r="J460" s="41">
        <v>450</v>
      </c>
      <c r="K460" s="21">
        <f>SUM(H460*I460*J460)</f>
        <v>1572.75</v>
      </c>
      <c r="L460" s="255"/>
    </row>
    <row r="461" spans="1:12" ht="15">
      <c r="A461" s="216"/>
      <c r="B461" s="564" t="s">
        <v>947</v>
      </c>
      <c r="C461" s="565"/>
      <c r="D461" s="566"/>
      <c r="E461" s="184"/>
      <c r="F461" s="139"/>
      <c r="G461" s="31"/>
      <c r="H461" s="42">
        <f>SUBTOTAL(9,H460:H460)</f>
        <v>0.6990000000000001</v>
      </c>
      <c r="I461" s="197"/>
      <c r="J461" s="44"/>
      <c r="K461" s="22">
        <f>SUBTOTAL(9,K460:K460)</f>
        <v>1572.75</v>
      </c>
      <c r="L461" s="236"/>
    </row>
    <row r="462" spans="1:12" ht="15">
      <c r="A462" s="520">
        <v>100</v>
      </c>
      <c r="B462" s="185"/>
      <c r="C462" s="82" t="s">
        <v>388</v>
      </c>
      <c r="D462" s="16" t="s">
        <v>47</v>
      </c>
      <c r="E462" s="80" t="s">
        <v>389</v>
      </c>
      <c r="F462" s="81">
        <v>1.8</v>
      </c>
      <c r="G462" s="81">
        <v>8.656</v>
      </c>
      <c r="H462" s="264">
        <f>SUM(G462-F462)</f>
        <v>6.856000000000001</v>
      </c>
      <c r="I462" s="148">
        <v>3.8</v>
      </c>
      <c r="J462" s="149">
        <v>400</v>
      </c>
      <c r="K462" s="21">
        <f>SUM(H462*I462*J462)</f>
        <v>10421.12</v>
      </c>
      <c r="L462" s="255"/>
    </row>
    <row r="463" spans="1:12" ht="15">
      <c r="A463" s="522"/>
      <c r="B463" s="564" t="s">
        <v>944</v>
      </c>
      <c r="C463" s="565"/>
      <c r="D463" s="566"/>
      <c r="E463" s="87"/>
      <c r="F463" s="88"/>
      <c r="G463" s="88"/>
      <c r="H463" s="42">
        <f>SUM(H462)</f>
        <v>6.856000000000001</v>
      </c>
      <c r="I463" s="150"/>
      <c r="J463" s="151"/>
      <c r="K463" s="22">
        <f>SUM(K462)</f>
        <v>10421.12</v>
      </c>
      <c r="L463" s="236"/>
    </row>
    <row r="464" spans="1:12" ht="15">
      <c r="A464" s="420">
        <v>101</v>
      </c>
      <c r="B464" s="152"/>
      <c r="C464" s="153" t="s">
        <v>390</v>
      </c>
      <c r="D464" s="152" t="s">
        <v>116</v>
      </c>
      <c r="E464" s="180" t="s">
        <v>391</v>
      </c>
      <c r="F464" s="155">
        <v>0</v>
      </c>
      <c r="G464" s="155">
        <v>0.661</v>
      </c>
      <c r="H464" s="266">
        <f>G464-F464</f>
        <v>0.661</v>
      </c>
      <c r="I464" s="267">
        <v>4.8</v>
      </c>
      <c r="J464" s="268">
        <v>385</v>
      </c>
      <c r="K464" s="418">
        <f>SUM(H464*I464*J464)</f>
        <v>1221.528</v>
      </c>
      <c r="L464" s="236"/>
    </row>
    <row r="465" spans="1:12" ht="15">
      <c r="A465" s="419"/>
      <c r="B465" s="152"/>
      <c r="C465" s="153" t="s">
        <v>390</v>
      </c>
      <c r="D465" s="152" t="s">
        <v>116</v>
      </c>
      <c r="E465" s="180"/>
      <c r="F465" s="155">
        <v>0.661</v>
      </c>
      <c r="G465" s="155">
        <v>1.058</v>
      </c>
      <c r="H465" s="266">
        <f>G465-F465</f>
        <v>0.397</v>
      </c>
      <c r="I465" s="267">
        <v>4.5</v>
      </c>
      <c r="J465" s="268">
        <v>890</v>
      </c>
      <c r="K465" s="418">
        <f>SUM(H465*I465*J465)</f>
        <v>1589.9850000000001</v>
      </c>
      <c r="L465" s="236"/>
    </row>
    <row r="466" spans="1:12" ht="15">
      <c r="A466" s="419"/>
      <c r="B466" s="152"/>
      <c r="C466" s="153" t="s">
        <v>390</v>
      </c>
      <c r="D466" s="152" t="s">
        <v>116</v>
      </c>
      <c r="E466" s="180"/>
      <c r="F466" s="155">
        <v>1.058</v>
      </c>
      <c r="G466" s="155">
        <v>2.029</v>
      </c>
      <c r="H466" s="266">
        <f>G466-F466</f>
        <v>0.9709999999999999</v>
      </c>
      <c r="I466" s="267">
        <v>4.6</v>
      </c>
      <c r="J466" s="268">
        <v>385</v>
      </c>
      <c r="K466" s="418">
        <f>SUM(H466*I466*J466)</f>
        <v>1719.6409999999996</v>
      </c>
      <c r="L466" s="236"/>
    </row>
    <row r="467" spans="1:13" ht="15">
      <c r="A467" s="294"/>
      <c r="B467" s="515" t="s">
        <v>949</v>
      </c>
      <c r="C467" s="516"/>
      <c r="D467" s="517"/>
      <c r="E467" s="156"/>
      <c r="F467" s="145"/>
      <c r="G467" s="145"/>
      <c r="H467" s="146">
        <f>SUBTOTAL(9,H464:H466)</f>
        <v>2.029</v>
      </c>
      <c r="I467" s="147"/>
      <c r="J467" s="94"/>
      <c r="K467" s="94">
        <f>SUBTOTAL(9,K464:K466)</f>
        <v>4531.1539999999995</v>
      </c>
      <c r="L467" s="321"/>
      <c r="M467" s="95"/>
    </row>
    <row r="468" spans="1:12" ht="24">
      <c r="A468" s="545">
        <v>102</v>
      </c>
      <c r="B468" s="159"/>
      <c r="C468" s="159" t="s">
        <v>1052</v>
      </c>
      <c r="D468" s="159" t="s">
        <v>112</v>
      </c>
      <c r="E468" s="181" t="s">
        <v>392</v>
      </c>
      <c r="F468" s="24">
        <v>0</v>
      </c>
      <c r="G468" s="18">
        <v>1.1</v>
      </c>
      <c r="H468" s="39">
        <f aca="true" t="shared" si="18" ref="H468:H475">G468-F468</f>
        <v>1.1</v>
      </c>
      <c r="I468" s="196">
        <v>5.2</v>
      </c>
      <c r="J468" s="41">
        <v>450</v>
      </c>
      <c r="K468" s="21">
        <f aca="true" t="shared" si="19" ref="K468:K475">SUM(H468*I468*J468)</f>
        <v>2574.0000000000005</v>
      </c>
      <c r="L468" s="255"/>
    </row>
    <row r="469" spans="1:12" ht="15">
      <c r="A469" s="546"/>
      <c r="B469" s="302"/>
      <c r="C469" s="302" t="s">
        <v>1052</v>
      </c>
      <c r="D469" s="302" t="s">
        <v>112</v>
      </c>
      <c r="E469" s="256"/>
      <c r="F469" s="24">
        <v>1.524</v>
      </c>
      <c r="G469" s="18">
        <v>3.384</v>
      </c>
      <c r="H469" s="39">
        <f t="shared" si="18"/>
        <v>1.8599999999999999</v>
      </c>
      <c r="I469" s="196">
        <v>5</v>
      </c>
      <c r="J469" s="41">
        <v>450</v>
      </c>
      <c r="K469" s="21">
        <f t="shared" si="19"/>
        <v>4184.999999999999</v>
      </c>
      <c r="L469" s="255"/>
    </row>
    <row r="470" spans="1:12" ht="15">
      <c r="A470" s="546"/>
      <c r="B470" s="305"/>
      <c r="C470" s="302" t="s">
        <v>1052</v>
      </c>
      <c r="D470" s="302" t="s">
        <v>112</v>
      </c>
      <c r="E470" s="256"/>
      <c r="F470" s="24">
        <v>3.625</v>
      </c>
      <c r="G470" s="18">
        <v>4.198</v>
      </c>
      <c r="H470" s="39">
        <f t="shared" si="18"/>
        <v>0.5730000000000004</v>
      </c>
      <c r="I470" s="196">
        <v>5.317626527050611</v>
      </c>
      <c r="J470" s="41">
        <v>1200</v>
      </c>
      <c r="K470" s="21">
        <f t="shared" si="19"/>
        <v>3656.400000000003</v>
      </c>
      <c r="L470" s="255"/>
    </row>
    <row r="471" spans="1:12" ht="15">
      <c r="A471" s="546"/>
      <c r="B471" s="302"/>
      <c r="C471" s="305" t="s">
        <v>1052</v>
      </c>
      <c r="D471" s="302" t="s">
        <v>112</v>
      </c>
      <c r="E471" s="284"/>
      <c r="F471" s="24">
        <v>4.686</v>
      </c>
      <c r="G471" s="18">
        <v>5.625</v>
      </c>
      <c r="H471" s="39">
        <f t="shared" si="18"/>
        <v>0.9390000000000001</v>
      </c>
      <c r="I471" s="196">
        <v>5</v>
      </c>
      <c r="J471" s="41">
        <v>450</v>
      </c>
      <c r="K471" s="21">
        <f t="shared" si="19"/>
        <v>2112.75</v>
      </c>
      <c r="L471" s="255"/>
    </row>
    <row r="472" spans="1:12" ht="15">
      <c r="A472" s="546"/>
      <c r="B472" s="302"/>
      <c r="C472" s="309" t="s">
        <v>1052</v>
      </c>
      <c r="D472" s="305" t="s">
        <v>112</v>
      </c>
      <c r="E472" s="257"/>
      <c r="F472" s="24">
        <v>5.625</v>
      </c>
      <c r="G472" s="18">
        <v>6.349</v>
      </c>
      <c r="H472" s="39">
        <f t="shared" si="18"/>
        <v>0.7240000000000002</v>
      </c>
      <c r="I472" s="196">
        <v>4.863950276243094</v>
      </c>
      <c r="J472" s="41">
        <v>450</v>
      </c>
      <c r="K472" s="21">
        <f t="shared" si="19"/>
        <v>1584.6750000000004</v>
      </c>
      <c r="L472" s="255"/>
    </row>
    <row r="473" spans="1:12" ht="15">
      <c r="A473" s="546"/>
      <c r="B473" s="303"/>
      <c r="C473" s="302" t="s">
        <v>1052</v>
      </c>
      <c r="D473" s="302" t="s">
        <v>112</v>
      </c>
      <c r="E473" s="256"/>
      <c r="F473" s="24">
        <v>7.158</v>
      </c>
      <c r="G473" s="18">
        <v>7.243</v>
      </c>
      <c r="H473" s="39">
        <f t="shared" si="18"/>
        <v>0.08499999999999996</v>
      </c>
      <c r="I473" s="196">
        <v>4</v>
      </c>
      <c r="J473" s="41">
        <v>450</v>
      </c>
      <c r="K473" s="21">
        <f t="shared" si="19"/>
        <v>152.99999999999994</v>
      </c>
      <c r="L473" s="255"/>
    </row>
    <row r="474" spans="1:17" ht="15">
      <c r="A474" s="286"/>
      <c r="B474" s="515" t="s">
        <v>393</v>
      </c>
      <c r="C474" s="516"/>
      <c r="D474" s="517"/>
      <c r="E474" s="292"/>
      <c r="F474" s="139"/>
      <c r="G474" s="31"/>
      <c r="H474" s="42">
        <f>SUBTOTAL(9,H468:H473)</f>
        <v>5.281000000000001</v>
      </c>
      <c r="I474" s="197"/>
      <c r="J474" s="44"/>
      <c r="K474" s="22">
        <f>SUBTOTAL(9,K468:K473)</f>
        <v>14265.825000000004</v>
      </c>
      <c r="L474" s="236"/>
      <c r="O474" s="323"/>
      <c r="Q474" s="95"/>
    </row>
    <row r="475" spans="1:12" ht="15">
      <c r="A475" s="215">
        <v>103</v>
      </c>
      <c r="B475" s="208"/>
      <c r="C475" s="208" t="s">
        <v>1070</v>
      </c>
      <c r="D475" s="208" t="s">
        <v>112</v>
      </c>
      <c r="E475" s="181" t="s">
        <v>394</v>
      </c>
      <c r="F475" s="24">
        <v>2.129</v>
      </c>
      <c r="G475" s="18">
        <v>2.33</v>
      </c>
      <c r="H475" s="39">
        <f t="shared" si="18"/>
        <v>0.20100000000000007</v>
      </c>
      <c r="I475" s="196">
        <v>6</v>
      </c>
      <c r="J475" s="41">
        <v>1200</v>
      </c>
      <c r="K475" s="21">
        <f t="shared" si="19"/>
        <v>1447.2000000000005</v>
      </c>
      <c r="L475" s="255"/>
    </row>
    <row r="476" spans="1:12" ht="15">
      <c r="A476" s="216"/>
      <c r="B476" s="515" t="s">
        <v>395</v>
      </c>
      <c r="C476" s="516"/>
      <c r="D476" s="517"/>
      <c r="E476" s="190"/>
      <c r="F476" s="139"/>
      <c r="G476" s="31"/>
      <c r="H476" s="42">
        <f>SUBTOTAL(9,H475:H475)</f>
        <v>0.20100000000000007</v>
      </c>
      <c r="I476" s="197"/>
      <c r="J476" s="44"/>
      <c r="K476" s="22">
        <f>SUBTOTAL(9,K475:K475)</f>
        <v>1447.2000000000005</v>
      </c>
      <c r="L476" s="236"/>
    </row>
    <row r="477" spans="1:12" ht="15">
      <c r="A477" s="332">
        <v>104</v>
      </c>
      <c r="B477" s="16"/>
      <c r="C477" s="38" t="s">
        <v>396</v>
      </c>
      <c r="D477" s="16" t="s">
        <v>18</v>
      </c>
      <c r="E477" s="60" t="s">
        <v>397</v>
      </c>
      <c r="F477" s="18">
        <v>4.381</v>
      </c>
      <c r="G477" s="24">
        <v>4.963</v>
      </c>
      <c r="H477" s="39">
        <f>G477-F477</f>
        <v>0.5819999999999999</v>
      </c>
      <c r="I477" s="40">
        <v>5.1</v>
      </c>
      <c r="J477" s="41">
        <v>778</v>
      </c>
      <c r="K477" s="21">
        <f>SUM(H477*I477*J477)</f>
        <v>2309.2595999999994</v>
      </c>
      <c r="L477" s="255"/>
    </row>
    <row r="478" spans="1:12" ht="15">
      <c r="A478" s="333"/>
      <c r="B478" s="515" t="s">
        <v>398</v>
      </c>
      <c r="C478" s="516"/>
      <c r="D478" s="517"/>
      <c r="E478" s="59"/>
      <c r="F478" s="31"/>
      <c r="G478" s="31"/>
      <c r="H478" s="42">
        <f>SUM(H477:H477)</f>
        <v>0.5819999999999999</v>
      </c>
      <c r="I478" s="43"/>
      <c r="J478" s="44"/>
      <c r="K478" s="22">
        <f>SUM(K477:K477)</f>
        <v>2309.2595999999994</v>
      </c>
      <c r="L478" s="236"/>
    </row>
    <row r="479" spans="1:12" ht="15">
      <c r="A479" s="137">
        <v>105</v>
      </c>
      <c r="B479" s="100"/>
      <c r="C479" s="99" t="s">
        <v>399</v>
      </c>
      <c r="D479" s="100" t="s">
        <v>29</v>
      </c>
      <c r="E479" s="101" t="s">
        <v>400</v>
      </c>
      <c r="F479" s="102">
        <v>3.332</v>
      </c>
      <c r="G479" s="102">
        <v>4.43</v>
      </c>
      <c r="H479" s="102">
        <v>1.0979999999999999</v>
      </c>
      <c r="I479" s="103">
        <v>5.5</v>
      </c>
      <c r="J479" s="104">
        <v>270</v>
      </c>
      <c r="K479" s="21">
        <f>SUM(H479*I479*J479*1.21)</f>
        <v>1972.9413</v>
      </c>
      <c r="L479" s="255"/>
    </row>
    <row r="480" spans="1:12" ht="15">
      <c r="A480" s="295"/>
      <c r="B480" s="515" t="s">
        <v>948</v>
      </c>
      <c r="C480" s="516"/>
      <c r="D480" s="517"/>
      <c r="E480" s="109"/>
      <c r="F480" s="102"/>
      <c r="G480" s="102"/>
      <c r="H480" s="110">
        <f>SUBTOTAL(9,H479:H479)</f>
        <v>1.0979999999999999</v>
      </c>
      <c r="I480" s="103"/>
      <c r="J480" s="104"/>
      <c r="K480" s="22">
        <f>SUBTOTAL(9,K479:K479)</f>
        <v>1972.9413</v>
      </c>
      <c r="L480" s="236"/>
    </row>
    <row r="481" spans="1:12" ht="15">
      <c r="A481" s="137">
        <v>106</v>
      </c>
      <c r="B481" s="217"/>
      <c r="C481" s="99" t="s">
        <v>401</v>
      </c>
      <c r="D481" s="100" t="s">
        <v>29</v>
      </c>
      <c r="E481" s="121" t="s">
        <v>402</v>
      </c>
      <c r="F481" s="102">
        <v>3.142</v>
      </c>
      <c r="G481" s="102">
        <v>4.132</v>
      </c>
      <c r="H481" s="102">
        <v>0.981</v>
      </c>
      <c r="I481" s="103">
        <v>6</v>
      </c>
      <c r="J481" s="104">
        <v>270</v>
      </c>
      <c r="K481" s="21">
        <f>SUM(H481*I481*J481*1.21)</f>
        <v>1922.9562</v>
      </c>
      <c r="L481" s="255"/>
    </row>
    <row r="482" spans="1:12" ht="15">
      <c r="A482" s="138"/>
      <c r="B482" s="100"/>
      <c r="C482" s="99" t="s">
        <v>401</v>
      </c>
      <c r="D482" s="100" t="s">
        <v>29</v>
      </c>
      <c r="E482" s="121" t="s">
        <v>403</v>
      </c>
      <c r="F482" s="102">
        <v>4.859</v>
      </c>
      <c r="G482" s="102">
        <v>6.013</v>
      </c>
      <c r="H482" s="102">
        <v>1.154</v>
      </c>
      <c r="I482" s="103">
        <v>5.5</v>
      </c>
      <c r="J482" s="104">
        <v>550</v>
      </c>
      <c r="K482" s="21">
        <f>SUM(H482*I482*J482*1.21)</f>
        <v>4223.9285</v>
      </c>
      <c r="L482" s="255"/>
    </row>
    <row r="483" spans="1:12" ht="15">
      <c r="A483" s="295"/>
      <c r="B483" s="515" t="s">
        <v>404</v>
      </c>
      <c r="C483" s="516"/>
      <c r="D483" s="517"/>
      <c r="E483" s="203"/>
      <c r="F483" s="114"/>
      <c r="G483" s="114"/>
      <c r="H483" s="110">
        <f>SUBTOTAL(9,H481:H482)</f>
        <v>2.135</v>
      </c>
      <c r="I483" s="115"/>
      <c r="J483" s="116"/>
      <c r="K483" s="22">
        <f>SUBTOTAL(9,K481:K482)</f>
        <v>6146.8847000000005</v>
      </c>
      <c r="L483" s="236"/>
    </row>
    <row r="484" spans="1:12" ht="15">
      <c r="A484" s="332">
        <v>107</v>
      </c>
      <c r="B484" s="16"/>
      <c r="C484" s="38" t="s">
        <v>405</v>
      </c>
      <c r="D484" s="16" t="s">
        <v>44</v>
      </c>
      <c r="E484" s="58" t="s">
        <v>406</v>
      </c>
      <c r="F484" s="18">
        <v>0</v>
      </c>
      <c r="G484" s="18">
        <v>4.822</v>
      </c>
      <c r="H484" s="39">
        <f>G484-F484</f>
        <v>4.822</v>
      </c>
      <c r="I484" s="196">
        <v>5.3</v>
      </c>
      <c r="J484" s="41">
        <v>480</v>
      </c>
      <c r="K484" s="21">
        <f>SUM(H484*I484*J484)</f>
        <v>12267.168</v>
      </c>
      <c r="L484" s="255"/>
    </row>
    <row r="485" spans="1:12" ht="15">
      <c r="A485" s="333"/>
      <c r="B485" s="515" t="s">
        <v>407</v>
      </c>
      <c r="C485" s="516"/>
      <c r="D485" s="517"/>
      <c r="E485" s="74"/>
      <c r="F485" s="18"/>
      <c r="G485" s="18"/>
      <c r="H485" s="42">
        <f>SUM(H484)</f>
        <v>4.822</v>
      </c>
      <c r="I485" s="196"/>
      <c r="J485" s="41"/>
      <c r="K485" s="22">
        <f>SUM(K484)</f>
        <v>12267.168</v>
      </c>
      <c r="L485" s="236"/>
    </row>
    <row r="486" spans="1:12" ht="15">
      <c r="A486" s="520">
        <v>108</v>
      </c>
      <c r="B486" s="183"/>
      <c r="C486" s="16" t="s">
        <v>408</v>
      </c>
      <c r="D486" s="70" t="s">
        <v>47</v>
      </c>
      <c r="E486" s="80" t="s">
        <v>409</v>
      </c>
      <c r="F486" s="81">
        <v>0</v>
      </c>
      <c r="G486" s="81">
        <v>1.657</v>
      </c>
      <c r="H486" s="39">
        <f>SUM(G486-F486)</f>
        <v>1.657</v>
      </c>
      <c r="I486" s="148">
        <v>5.1</v>
      </c>
      <c r="J486" s="149">
        <v>400</v>
      </c>
      <c r="K486" s="21">
        <f>SUM(H486*I486*J486)</f>
        <v>3380.2799999999997</v>
      </c>
      <c r="L486" s="236"/>
    </row>
    <row r="487" spans="1:12" ht="15">
      <c r="A487" s="522"/>
      <c r="B487" s="542" t="s">
        <v>951</v>
      </c>
      <c r="C487" s="543"/>
      <c r="D487" s="544"/>
      <c r="E487" s="87"/>
      <c r="F487" s="88"/>
      <c r="G487" s="88"/>
      <c r="H487" s="42">
        <f>SUM(H486)</f>
        <v>1.657</v>
      </c>
      <c r="I487" s="150"/>
      <c r="J487" s="151"/>
      <c r="K487" s="22">
        <f>SUM(K486)</f>
        <v>3380.2799999999997</v>
      </c>
      <c r="L487" s="236"/>
    </row>
    <row r="488" spans="1:12" ht="15">
      <c r="A488" s="520">
        <v>109</v>
      </c>
      <c r="B488" s="183"/>
      <c r="C488" s="82" t="s">
        <v>410</v>
      </c>
      <c r="D488" s="70" t="s">
        <v>47</v>
      </c>
      <c r="E488" s="80" t="s">
        <v>411</v>
      </c>
      <c r="F488" s="81">
        <v>4.898</v>
      </c>
      <c r="G488" s="81">
        <v>5.563</v>
      </c>
      <c r="H488" s="39">
        <f>SUM(G488-F488)</f>
        <v>0.665</v>
      </c>
      <c r="I488" s="148">
        <v>5.4</v>
      </c>
      <c r="J488" s="149">
        <v>400</v>
      </c>
      <c r="K488" s="21">
        <f>SUM(H488*I488*J488)</f>
        <v>1436.4000000000003</v>
      </c>
      <c r="L488" s="236"/>
    </row>
    <row r="489" spans="1:12" ht="15">
      <c r="A489" s="522"/>
      <c r="B489" s="542" t="s">
        <v>952</v>
      </c>
      <c r="C489" s="543"/>
      <c r="D489" s="544"/>
      <c r="E489" s="87"/>
      <c r="F489" s="88"/>
      <c r="G489" s="88"/>
      <c r="H489" s="42">
        <f>SUM(H488)</f>
        <v>0.665</v>
      </c>
      <c r="I489" s="150"/>
      <c r="J489" s="151"/>
      <c r="K489" s="22">
        <f>SUM(K488)</f>
        <v>1436.4000000000003</v>
      </c>
      <c r="L489" s="236"/>
    </row>
    <row r="490" spans="1:12" ht="15">
      <c r="A490" s="509">
        <v>17</v>
      </c>
      <c r="B490" s="509"/>
      <c r="C490" s="509"/>
      <c r="D490" s="509"/>
      <c r="E490" s="509"/>
      <c r="F490" s="509"/>
      <c r="G490" s="509"/>
      <c r="H490" s="509"/>
      <c r="I490" s="509"/>
      <c r="J490" s="509"/>
      <c r="K490" s="509"/>
      <c r="L490" s="236"/>
    </row>
    <row r="491" spans="1:12" ht="15.75" thickBot="1">
      <c r="A491" s="509"/>
      <c r="B491" s="509"/>
      <c r="C491" s="509"/>
      <c r="D491" s="509"/>
      <c r="E491" s="509"/>
      <c r="F491" s="509"/>
      <c r="G491" s="509"/>
      <c r="H491" s="509"/>
      <c r="I491" s="509"/>
      <c r="J491" s="509"/>
      <c r="K491" s="509"/>
      <c r="L491" s="236"/>
    </row>
    <row r="492" spans="1:12" ht="36">
      <c r="A492" s="228" t="s">
        <v>0</v>
      </c>
      <c r="B492" s="229" t="s">
        <v>1</v>
      </c>
      <c r="C492" s="230" t="s">
        <v>2</v>
      </c>
      <c r="D492" s="231" t="s">
        <v>3</v>
      </c>
      <c r="E492" s="230" t="s">
        <v>4</v>
      </c>
      <c r="F492" s="526" t="s">
        <v>5</v>
      </c>
      <c r="G492" s="527"/>
      <c r="H492" s="232" t="s">
        <v>6</v>
      </c>
      <c r="I492" s="233" t="s">
        <v>7</v>
      </c>
      <c r="J492" s="234" t="s">
        <v>8</v>
      </c>
      <c r="K492" s="235" t="s">
        <v>9</v>
      </c>
      <c r="L492" s="236"/>
    </row>
    <row r="493" spans="1:12" ht="15" customHeight="1" thickBot="1">
      <c r="A493" s="237" t="s">
        <v>10</v>
      </c>
      <c r="B493" s="238"/>
      <c r="C493" s="239"/>
      <c r="D493" s="240"/>
      <c r="E493" s="241"/>
      <c r="F493" s="242" t="s">
        <v>11</v>
      </c>
      <c r="G493" s="243" t="s">
        <v>12</v>
      </c>
      <c r="H493" s="244" t="s">
        <v>13</v>
      </c>
      <c r="I493" s="245" t="s">
        <v>14</v>
      </c>
      <c r="J493" s="246" t="s">
        <v>15</v>
      </c>
      <c r="K493" s="247" t="s">
        <v>16</v>
      </c>
      <c r="L493" s="236"/>
    </row>
    <row r="494" spans="1:12" ht="3.75" customHeight="1">
      <c r="A494" s="333"/>
      <c r="B494" s="249"/>
      <c r="C494" s="250"/>
      <c r="D494" s="249"/>
      <c r="E494" s="251"/>
      <c r="F494" s="252"/>
      <c r="G494" s="252"/>
      <c r="H494" s="252"/>
      <c r="I494" s="253"/>
      <c r="J494" s="250"/>
      <c r="K494" s="254"/>
      <c r="L494" s="236"/>
    </row>
    <row r="495" spans="1:12" ht="15">
      <c r="A495" s="545">
        <v>110</v>
      </c>
      <c r="B495" s="159"/>
      <c r="C495" s="159" t="s">
        <v>1071</v>
      </c>
      <c r="D495" s="159" t="s">
        <v>112</v>
      </c>
      <c r="E495" s="181" t="s">
        <v>412</v>
      </c>
      <c r="F495" s="24">
        <v>1.297</v>
      </c>
      <c r="G495" s="18">
        <v>1.742</v>
      </c>
      <c r="H495" s="39">
        <f>G495-F495</f>
        <v>0.44500000000000006</v>
      </c>
      <c r="I495" s="196">
        <v>5.959550561797752</v>
      </c>
      <c r="J495" s="41">
        <v>1200</v>
      </c>
      <c r="K495" s="21">
        <f>SUM(H495*I495*J495)</f>
        <v>3182.4</v>
      </c>
      <c r="L495" s="236"/>
    </row>
    <row r="496" spans="1:12" ht="15">
      <c r="A496" s="546">
        <v>20</v>
      </c>
      <c r="B496" s="303"/>
      <c r="C496" s="303" t="s">
        <v>1071</v>
      </c>
      <c r="D496" s="303" t="s">
        <v>112</v>
      </c>
      <c r="E496" s="256"/>
      <c r="F496" s="24">
        <v>1.742</v>
      </c>
      <c r="G496" s="18">
        <v>2.472</v>
      </c>
      <c r="H496" s="39">
        <f>G496-F496</f>
        <v>0.73</v>
      </c>
      <c r="I496" s="196">
        <v>5.237671232876712</v>
      </c>
      <c r="J496" s="41">
        <v>270</v>
      </c>
      <c r="K496" s="21">
        <f>SUM(H496*I496*J496)</f>
        <v>1032.345</v>
      </c>
      <c r="L496" s="236"/>
    </row>
    <row r="497" spans="1:12" ht="15">
      <c r="A497" s="334"/>
      <c r="B497" s="542" t="s">
        <v>413</v>
      </c>
      <c r="C497" s="543"/>
      <c r="D497" s="544"/>
      <c r="E497" s="288"/>
      <c r="F497" s="139"/>
      <c r="G497" s="31"/>
      <c r="H497" s="42">
        <f>SUBTOTAL(9,H495:H496)</f>
        <v>1.175</v>
      </c>
      <c r="I497" s="197"/>
      <c r="J497" s="44"/>
      <c r="K497" s="22">
        <f>SUBTOTAL(9,K495:K496)</f>
        <v>4214.745</v>
      </c>
      <c r="L497" s="236"/>
    </row>
    <row r="498" spans="1:12" ht="15">
      <c r="A498" s="332">
        <v>111</v>
      </c>
      <c r="B498" s="30"/>
      <c r="C498" s="45" t="s">
        <v>414</v>
      </c>
      <c r="D498" s="16" t="s">
        <v>18</v>
      </c>
      <c r="E498" s="63" t="s">
        <v>415</v>
      </c>
      <c r="F498" s="29">
        <v>6.371</v>
      </c>
      <c r="G498" s="29">
        <v>6.42</v>
      </c>
      <c r="H498" s="29">
        <f>G498-F498</f>
        <v>0.04899999999999949</v>
      </c>
      <c r="I498" s="191">
        <v>5.6</v>
      </c>
      <c r="J498" s="45">
        <v>385</v>
      </c>
      <c r="K498" s="21">
        <f>SUM(H498*I498*J498)</f>
        <v>105.64399999999888</v>
      </c>
      <c r="L498" s="236"/>
    </row>
    <row r="499" spans="1:12" ht="15">
      <c r="A499" s="296"/>
      <c r="B499" s="45"/>
      <c r="C499" s="45" t="s">
        <v>414</v>
      </c>
      <c r="D499" s="16" t="s">
        <v>18</v>
      </c>
      <c r="E499" s="63" t="s">
        <v>416</v>
      </c>
      <c r="F499" s="29">
        <v>6.42</v>
      </c>
      <c r="G499" s="29">
        <v>7.478</v>
      </c>
      <c r="H499" s="29">
        <f>G499-F499</f>
        <v>1.0579999999999998</v>
      </c>
      <c r="I499" s="191">
        <v>5.6</v>
      </c>
      <c r="J499" s="45">
        <v>385</v>
      </c>
      <c r="K499" s="21">
        <f>SUM(H499*I499*J499)</f>
        <v>2281.0479999999993</v>
      </c>
      <c r="L499" s="236"/>
    </row>
    <row r="500" spans="1:13" ht="15">
      <c r="A500" s="297"/>
      <c r="B500" s="542" t="s">
        <v>417</v>
      </c>
      <c r="C500" s="543"/>
      <c r="D500" s="544"/>
      <c r="E500" s="64"/>
      <c r="F500" s="33"/>
      <c r="G500" s="33"/>
      <c r="H500" s="33">
        <f>SUM(H499:H499)</f>
        <v>1.0579999999999998</v>
      </c>
      <c r="I500" s="205"/>
      <c r="J500" s="204"/>
      <c r="K500" s="22">
        <f>SUM(K498:K499)</f>
        <v>2386.691999999998</v>
      </c>
      <c r="L500" s="321"/>
      <c r="M500" s="95"/>
    </row>
    <row r="501" spans="1:12" ht="15">
      <c r="A501" s="298">
        <v>112</v>
      </c>
      <c r="B501" s="144"/>
      <c r="C501" s="159" t="s">
        <v>950</v>
      </c>
      <c r="D501" s="144" t="s">
        <v>116</v>
      </c>
      <c r="E501" s="172" t="s">
        <v>418</v>
      </c>
      <c r="F501" s="157">
        <v>0</v>
      </c>
      <c r="G501" s="157">
        <v>1.355</v>
      </c>
      <c r="H501" s="273">
        <f>G501-F501</f>
        <v>1.355</v>
      </c>
      <c r="I501" s="274">
        <v>3.5</v>
      </c>
      <c r="J501" s="276">
        <v>385</v>
      </c>
      <c r="K501" s="160">
        <f>SUM(H501*I501*J501)</f>
        <v>1825.8625</v>
      </c>
      <c r="L501" s="255"/>
    </row>
    <row r="502" spans="1:12" ht="15">
      <c r="A502" s="299"/>
      <c r="B502" s="144"/>
      <c r="C502" s="159" t="s">
        <v>950</v>
      </c>
      <c r="D502" s="144" t="s">
        <v>116</v>
      </c>
      <c r="E502" s="172"/>
      <c r="F502" s="157">
        <v>1.355</v>
      </c>
      <c r="G502" s="157">
        <v>1.658</v>
      </c>
      <c r="H502" s="273">
        <f>G502-F502</f>
        <v>0.30299999999999994</v>
      </c>
      <c r="I502" s="274">
        <v>4</v>
      </c>
      <c r="J502" s="276">
        <v>890</v>
      </c>
      <c r="K502" s="160">
        <f>SUM(H502*I502*J502)</f>
        <v>1078.6799999999998</v>
      </c>
      <c r="L502" s="255"/>
    </row>
    <row r="503" spans="1:12" ht="15">
      <c r="A503" s="299"/>
      <c r="B503" s="144"/>
      <c r="C503" s="159" t="s">
        <v>950</v>
      </c>
      <c r="D503" s="144" t="s">
        <v>116</v>
      </c>
      <c r="E503" s="172"/>
      <c r="F503" s="157">
        <v>1.658</v>
      </c>
      <c r="G503" s="157">
        <v>5.866</v>
      </c>
      <c r="H503" s="273">
        <f>G503-F503</f>
        <v>4.208</v>
      </c>
      <c r="I503" s="274">
        <v>4.4</v>
      </c>
      <c r="J503" s="276">
        <v>385</v>
      </c>
      <c r="K503" s="160">
        <f>SUM(H503*I503*J503)</f>
        <v>7128.352000000002</v>
      </c>
      <c r="L503" s="255"/>
    </row>
    <row r="504" spans="1:12" ht="15">
      <c r="A504" s="300"/>
      <c r="B504" s="542" t="s">
        <v>953</v>
      </c>
      <c r="C504" s="543"/>
      <c r="D504" s="544"/>
      <c r="E504" s="156"/>
      <c r="F504" s="145"/>
      <c r="G504" s="145"/>
      <c r="H504" s="146">
        <f>SUBTOTAL(9,H501:H503)</f>
        <v>5.866</v>
      </c>
      <c r="I504" s="147"/>
      <c r="J504" s="94"/>
      <c r="K504" s="94">
        <f>SUBTOTAL(9,K501:K503)</f>
        <v>10032.894500000002</v>
      </c>
      <c r="L504" s="236"/>
    </row>
    <row r="505" spans="1:12" ht="15">
      <c r="A505" s="138"/>
      <c r="B505" s="100"/>
      <c r="C505" s="99" t="s">
        <v>419</v>
      </c>
      <c r="D505" s="100" t="s">
        <v>29</v>
      </c>
      <c r="E505" s="101"/>
      <c r="F505" s="102">
        <v>0.311</v>
      </c>
      <c r="G505" s="102">
        <v>1.472</v>
      </c>
      <c r="H505" s="102">
        <v>1.161</v>
      </c>
      <c r="I505" s="103">
        <v>4.7</v>
      </c>
      <c r="J505" s="104">
        <v>270</v>
      </c>
      <c r="K505" s="21">
        <f>SUM(H505*I505*J505*1.21)</f>
        <v>1782.7038900000002</v>
      </c>
      <c r="L505" s="255"/>
    </row>
    <row r="506" spans="1:12" ht="15">
      <c r="A506" s="138"/>
      <c r="B506" s="100"/>
      <c r="C506" s="99" t="s">
        <v>419</v>
      </c>
      <c r="D506" s="100" t="s">
        <v>29</v>
      </c>
      <c r="E506" s="109"/>
      <c r="F506" s="102">
        <v>1.472</v>
      </c>
      <c r="G506" s="102">
        <v>2.398</v>
      </c>
      <c r="H506" s="102">
        <v>0.9260000000000002</v>
      </c>
      <c r="I506" s="103">
        <v>4.7</v>
      </c>
      <c r="J506" s="104">
        <v>270</v>
      </c>
      <c r="K506" s="21">
        <f>SUM(H506*I506*J506*1.21)</f>
        <v>1421.8637400000002</v>
      </c>
      <c r="L506" s="255"/>
    </row>
    <row r="507" spans="1:12" ht="15">
      <c r="A507" s="138"/>
      <c r="B507" s="100"/>
      <c r="C507" s="99" t="s">
        <v>419</v>
      </c>
      <c r="D507" s="100" t="s">
        <v>29</v>
      </c>
      <c r="E507" s="126"/>
      <c r="F507" s="102">
        <v>2.398</v>
      </c>
      <c r="G507" s="102">
        <v>3.089</v>
      </c>
      <c r="H507" s="102">
        <v>0.6909999999999998</v>
      </c>
      <c r="I507" s="103">
        <v>4.7</v>
      </c>
      <c r="J507" s="104">
        <v>270</v>
      </c>
      <c r="K507" s="21">
        <f>SUM(H507*I507*J507*1.21)</f>
        <v>1061.0235899999998</v>
      </c>
      <c r="L507" s="255"/>
    </row>
    <row r="508" spans="1:12" ht="15">
      <c r="A508" s="138"/>
      <c r="B508" s="100"/>
      <c r="C508" s="99" t="s">
        <v>419</v>
      </c>
      <c r="D508" s="100" t="s">
        <v>29</v>
      </c>
      <c r="E508" s="109"/>
      <c r="F508" s="102">
        <v>3.089</v>
      </c>
      <c r="G508" s="102">
        <v>3.294</v>
      </c>
      <c r="H508" s="102">
        <v>0.20500000000000007</v>
      </c>
      <c r="I508" s="103">
        <v>4.6</v>
      </c>
      <c r="J508" s="104">
        <v>550</v>
      </c>
      <c r="K508" s="21">
        <f>SUM(H508*I508*J508*1.21)</f>
        <v>627.5665000000002</v>
      </c>
      <c r="L508" s="255"/>
    </row>
    <row r="509" spans="1:12" ht="15">
      <c r="A509" s="295"/>
      <c r="B509" s="515" t="s">
        <v>420</v>
      </c>
      <c r="C509" s="516"/>
      <c r="D509" s="517"/>
      <c r="E509" s="203"/>
      <c r="F509" s="114"/>
      <c r="G509" s="114"/>
      <c r="H509" s="110">
        <f>SUBTOTAL(9,H505:H508)</f>
        <v>2.983</v>
      </c>
      <c r="I509" s="115"/>
      <c r="J509" s="116"/>
      <c r="K509" s="22">
        <f>SUBTOTAL(9,K505:K508)</f>
        <v>4893.15772</v>
      </c>
      <c r="L509" s="236"/>
    </row>
    <row r="510" spans="1:12" ht="15">
      <c r="A510" s="332">
        <v>113</v>
      </c>
      <c r="B510" s="16"/>
      <c r="C510" s="38" t="s">
        <v>421</v>
      </c>
      <c r="D510" s="16" t="s">
        <v>38</v>
      </c>
      <c r="E510" s="34" t="s">
        <v>422</v>
      </c>
      <c r="F510" s="18">
        <v>0.54</v>
      </c>
      <c r="G510" s="18">
        <v>1.527</v>
      </c>
      <c r="H510" s="39">
        <f>G510-F510</f>
        <v>0.9869999999999999</v>
      </c>
      <c r="I510" s="196">
        <v>4.5</v>
      </c>
      <c r="J510" s="41">
        <v>400</v>
      </c>
      <c r="K510" s="21">
        <f>SUM(H510*I510*J510)</f>
        <v>1776.6</v>
      </c>
      <c r="L510" s="255"/>
    </row>
    <row r="511" spans="1:12" ht="15">
      <c r="A511" s="165"/>
      <c r="B511" s="16"/>
      <c r="C511" s="38" t="s">
        <v>421</v>
      </c>
      <c r="D511" s="16" t="s">
        <v>38</v>
      </c>
      <c r="E511" s="73"/>
      <c r="F511" s="18">
        <v>1.527</v>
      </c>
      <c r="G511" s="18">
        <v>2.542</v>
      </c>
      <c r="H511" s="39">
        <f>G511-F511</f>
        <v>1.015</v>
      </c>
      <c r="I511" s="196">
        <v>4.5</v>
      </c>
      <c r="J511" s="41">
        <v>500</v>
      </c>
      <c r="K511" s="21">
        <f>SUM(H511*I511*J511)</f>
        <v>2283.75</v>
      </c>
      <c r="L511" s="255"/>
    </row>
    <row r="512" spans="1:12" ht="15">
      <c r="A512" s="165"/>
      <c r="B512" s="16"/>
      <c r="C512" s="38" t="s">
        <v>421</v>
      </c>
      <c r="D512" s="16" t="s">
        <v>38</v>
      </c>
      <c r="E512" s="75"/>
      <c r="F512" s="18">
        <v>2.542</v>
      </c>
      <c r="G512" s="18">
        <v>3.708</v>
      </c>
      <c r="H512" s="39">
        <f>G512-F512</f>
        <v>1.1660000000000004</v>
      </c>
      <c r="I512" s="196">
        <v>4.5</v>
      </c>
      <c r="J512" s="41">
        <v>400</v>
      </c>
      <c r="K512" s="21">
        <f>SUM(H512*I512*J512)</f>
        <v>2098.8000000000006</v>
      </c>
      <c r="L512" s="255"/>
    </row>
    <row r="513" spans="1:12" ht="15">
      <c r="A513" s="333"/>
      <c r="B513" s="542" t="s">
        <v>423</v>
      </c>
      <c r="C513" s="543"/>
      <c r="D513" s="544"/>
      <c r="E513" s="73"/>
      <c r="F513" s="18"/>
      <c r="G513" s="18"/>
      <c r="H513" s="42">
        <f>SUM(H510:H512)</f>
        <v>3.168</v>
      </c>
      <c r="I513" s="196"/>
      <c r="J513" s="41"/>
      <c r="K513" s="22">
        <f>SUBTOTAL(9,K510:K512)</f>
        <v>6159.150000000001</v>
      </c>
      <c r="L513" s="236"/>
    </row>
    <row r="514" spans="1:12" ht="15">
      <c r="A514" s="545">
        <v>114</v>
      </c>
      <c r="B514" s="159"/>
      <c r="C514" s="159" t="s">
        <v>954</v>
      </c>
      <c r="D514" s="159" t="s">
        <v>112</v>
      </c>
      <c r="E514" s="181" t="s">
        <v>424</v>
      </c>
      <c r="F514" s="24">
        <v>0</v>
      </c>
      <c r="G514" s="18">
        <v>0.39</v>
      </c>
      <c r="H514" s="39">
        <f>G514-F514</f>
        <v>0.39</v>
      </c>
      <c r="I514" s="196">
        <v>6.454861111111111</v>
      </c>
      <c r="J514" s="41">
        <v>750</v>
      </c>
      <c r="K514" s="21">
        <f>SUM(H514*I514*J514)</f>
        <v>1888.0468749999998</v>
      </c>
      <c r="L514" s="236"/>
    </row>
    <row r="515" spans="1:12" ht="15">
      <c r="A515" s="546">
        <v>21</v>
      </c>
      <c r="B515" s="305"/>
      <c r="C515" s="159" t="s">
        <v>954</v>
      </c>
      <c r="D515" s="305" t="s">
        <v>112</v>
      </c>
      <c r="E515" s="256"/>
      <c r="F515" s="24">
        <v>0.39</v>
      </c>
      <c r="G515" s="18">
        <v>0.9</v>
      </c>
      <c r="H515" s="39">
        <f>G515-F515</f>
        <v>0.51</v>
      </c>
      <c r="I515" s="196">
        <v>5.728571428571429</v>
      </c>
      <c r="J515" s="41">
        <v>450</v>
      </c>
      <c r="K515" s="21">
        <f>SUM(H515*I515*J515)</f>
        <v>1314.707142857143</v>
      </c>
      <c r="L515" s="236"/>
    </row>
    <row r="516" spans="1:12" ht="15">
      <c r="A516" s="546">
        <v>21</v>
      </c>
      <c r="B516" s="302"/>
      <c r="C516" s="159" t="s">
        <v>954</v>
      </c>
      <c r="D516" s="302" t="s">
        <v>112</v>
      </c>
      <c r="E516" s="284"/>
      <c r="F516" s="24">
        <v>0.9</v>
      </c>
      <c r="G516" s="18">
        <v>1.06</v>
      </c>
      <c r="H516" s="39">
        <f>G516-F516</f>
        <v>0.16000000000000003</v>
      </c>
      <c r="I516" s="196">
        <v>5.7</v>
      </c>
      <c r="J516" s="41">
        <v>750</v>
      </c>
      <c r="K516" s="21">
        <f>SUM(H516*I516*J516)</f>
        <v>684.0000000000002</v>
      </c>
      <c r="L516" s="236"/>
    </row>
    <row r="517" spans="1:12" ht="15">
      <c r="A517" s="546">
        <v>21</v>
      </c>
      <c r="B517" s="302"/>
      <c r="C517" s="159" t="s">
        <v>954</v>
      </c>
      <c r="D517" s="302" t="s">
        <v>112</v>
      </c>
      <c r="E517" s="257"/>
      <c r="F517" s="24">
        <v>1.06</v>
      </c>
      <c r="G517" s="18">
        <v>2.116</v>
      </c>
      <c r="H517" s="39">
        <f>G517-F517</f>
        <v>1.056</v>
      </c>
      <c r="I517" s="196">
        <v>4.8</v>
      </c>
      <c r="J517" s="41">
        <v>450</v>
      </c>
      <c r="K517" s="21">
        <f>SUM(H517*I517*J517)</f>
        <v>2280.96</v>
      </c>
      <c r="L517" s="236"/>
    </row>
    <row r="518" spans="1:12" ht="15">
      <c r="A518" s="546">
        <v>21</v>
      </c>
      <c r="B518" s="303"/>
      <c r="C518" s="159" t="s">
        <v>954</v>
      </c>
      <c r="D518" s="303" t="s">
        <v>112</v>
      </c>
      <c r="E518" s="256"/>
      <c r="F518" s="24">
        <v>2.116</v>
      </c>
      <c r="G518" s="18">
        <v>2.777</v>
      </c>
      <c r="H518" s="39">
        <f>G518-F518</f>
        <v>0.661</v>
      </c>
      <c r="I518" s="196">
        <v>4.7782148260211805</v>
      </c>
      <c r="J518" s="41">
        <v>450</v>
      </c>
      <c r="K518" s="21">
        <f>SUM(H518*I518*J518)</f>
        <v>1421.2800000000002</v>
      </c>
      <c r="L518" s="236"/>
    </row>
    <row r="519" spans="1:12" ht="15">
      <c r="A519" s="286"/>
      <c r="B519" s="542" t="s">
        <v>425</v>
      </c>
      <c r="C519" s="543"/>
      <c r="D519" s="544"/>
      <c r="E519" s="289"/>
      <c r="F519" s="139"/>
      <c r="G519" s="31"/>
      <c r="H519" s="42">
        <f>SUBTOTAL(9,H514:H518)</f>
        <v>2.777</v>
      </c>
      <c r="I519" s="197"/>
      <c r="J519" s="44"/>
      <c r="K519" s="22">
        <f>SUBTOTAL(9,K514:K518)</f>
        <v>7588.994017857143</v>
      </c>
      <c r="L519" s="236"/>
    </row>
    <row r="520" spans="1:12" ht="15">
      <c r="A520" s="545">
        <v>115</v>
      </c>
      <c r="B520" s="208"/>
      <c r="C520" s="208" t="s">
        <v>955</v>
      </c>
      <c r="D520" s="208" t="s">
        <v>112</v>
      </c>
      <c r="E520" s="163" t="s">
        <v>426</v>
      </c>
      <c r="F520" s="24">
        <v>0.7</v>
      </c>
      <c r="G520" s="18">
        <v>1.603</v>
      </c>
      <c r="H520" s="39">
        <f>G520-F520</f>
        <v>0.903</v>
      </c>
      <c r="I520" s="196">
        <v>4</v>
      </c>
      <c r="J520" s="41">
        <v>450</v>
      </c>
      <c r="K520" s="21">
        <f>SUM(H520*I520*J520)</f>
        <v>1625.4</v>
      </c>
      <c r="L520" s="236"/>
    </row>
    <row r="521" spans="1:12" ht="15">
      <c r="A521" s="546">
        <v>22</v>
      </c>
      <c r="B521" s="302"/>
      <c r="C521" s="208" t="s">
        <v>955</v>
      </c>
      <c r="D521" s="302" t="s">
        <v>112</v>
      </c>
      <c r="E521" s="256"/>
      <c r="F521" s="24">
        <v>1.603</v>
      </c>
      <c r="G521" s="18">
        <v>2.03</v>
      </c>
      <c r="H521" s="39">
        <f>G521-F521</f>
        <v>0.4269999999999998</v>
      </c>
      <c r="I521" s="196">
        <v>4.5418994413407825</v>
      </c>
      <c r="J521" s="41">
        <v>750</v>
      </c>
      <c r="K521" s="21">
        <f>SUM(H521*I521*J521)</f>
        <v>1454.543296089385</v>
      </c>
      <c r="L521" s="236"/>
    </row>
    <row r="522" spans="1:12" ht="15">
      <c r="A522" s="546">
        <v>22</v>
      </c>
      <c r="B522" s="302"/>
      <c r="C522" s="208" t="s">
        <v>955</v>
      </c>
      <c r="D522" s="302" t="s">
        <v>112</v>
      </c>
      <c r="E522" s="256"/>
      <c r="F522" s="24">
        <v>2.03</v>
      </c>
      <c r="G522" s="18">
        <v>2.319</v>
      </c>
      <c r="H522" s="39">
        <f>G522-F522</f>
        <v>0.28900000000000015</v>
      </c>
      <c r="I522" s="196">
        <v>4.5418994413407825</v>
      </c>
      <c r="J522" s="41">
        <v>450</v>
      </c>
      <c r="K522" s="21">
        <f>SUM(H522*I522*J522)</f>
        <v>590.674022346369</v>
      </c>
      <c r="L522" s="236"/>
    </row>
    <row r="523" spans="1:12" ht="15">
      <c r="A523" s="546">
        <v>22</v>
      </c>
      <c r="B523" s="303"/>
      <c r="C523" s="159" t="s">
        <v>955</v>
      </c>
      <c r="D523" s="303" t="s">
        <v>112</v>
      </c>
      <c r="E523" s="271"/>
      <c r="F523" s="24">
        <v>2.319</v>
      </c>
      <c r="G523" s="18">
        <v>3.186</v>
      </c>
      <c r="H523" s="39">
        <f>G523-F523</f>
        <v>0.867</v>
      </c>
      <c r="I523" s="196">
        <v>4.982698961937716</v>
      </c>
      <c r="J523" s="41">
        <v>450</v>
      </c>
      <c r="K523" s="21">
        <f>SUM(H523*I523*J523)</f>
        <v>1944.0000000000002</v>
      </c>
      <c r="L523" s="236"/>
    </row>
    <row r="524" spans="1:12" ht="15">
      <c r="A524" s="286"/>
      <c r="B524" s="542" t="s">
        <v>427</v>
      </c>
      <c r="C524" s="543"/>
      <c r="D524" s="544"/>
      <c r="E524" s="258"/>
      <c r="F524" s="139"/>
      <c r="G524" s="31"/>
      <c r="H524" s="42">
        <f>SUBTOTAL(9,H520:H523)</f>
        <v>2.4859999999999998</v>
      </c>
      <c r="I524" s="197"/>
      <c r="J524" s="44"/>
      <c r="K524" s="22">
        <f>SUBTOTAL(9,K520:K523)</f>
        <v>5614.617318435754</v>
      </c>
      <c r="L524" s="236"/>
    </row>
    <row r="525" spans="1:12" ht="15">
      <c r="A525" s="509">
        <v>18</v>
      </c>
      <c r="B525" s="509"/>
      <c r="C525" s="509"/>
      <c r="D525" s="509"/>
      <c r="E525" s="509"/>
      <c r="F525" s="509"/>
      <c r="G525" s="509"/>
      <c r="H525" s="509"/>
      <c r="I525" s="509"/>
      <c r="J525" s="509"/>
      <c r="K525" s="509"/>
      <c r="L525" s="236"/>
    </row>
    <row r="526" spans="1:12" ht="15.75" thickBot="1">
      <c r="A526" s="509"/>
      <c r="B526" s="509"/>
      <c r="C526" s="509"/>
      <c r="D526" s="509"/>
      <c r="E526" s="509"/>
      <c r="F526" s="509"/>
      <c r="G526" s="509"/>
      <c r="H526" s="509"/>
      <c r="I526" s="509"/>
      <c r="J526" s="509"/>
      <c r="K526" s="509"/>
      <c r="L526" s="236"/>
    </row>
    <row r="527" spans="1:12" ht="36">
      <c r="A527" s="228" t="s">
        <v>0</v>
      </c>
      <c r="B527" s="229" t="s">
        <v>1</v>
      </c>
      <c r="C527" s="230" t="s">
        <v>2</v>
      </c>
      <c r="D527" s="231" t="s">
        <v>3</v>
      </c>
      <c r="E527" s="230" t="s">
        <v>4</v>
      </c>
      <c r="F527" s="526" t="s">
        <v>5</v>
      </c>
      <c r="G527" s="527"/>
      <c r="H527" s="232" t="s">
        <v>6</v>
      </c>
      <c r="I527" s="233" t="s">
        <v>7</v>
      </c>
      <c r="J527" s="234" t="s">
        <v>8</v>
      </c>
      <c r="K527" s="235" t="s">
        <v>9</v>
      </c>
      <c r="L527" s="236"/>
    </row>
    <row r="528" spans="1:12" ht="15" customHeight="1" thickBot="1">
      <c r="A528" s="237" t="s">
        <v>10</v>
      </c>
      <c r="B528" s="238"/>
      <c r="C528" s="239"/>
      <c r="D528" s="240"/>
      <c r="E528" s="241"/>
      <c r="F528" s="242" t="s">
        <v>11</v>
      </c>
      <c r="G528" s="243" t="s">
        <v>12</v>
      </c>
      <c r="H528" s="244" t="s">
        <v>13</v>
      </c>
      <c r="I528" s="245" t="s">
        <v>14</v>
      </c>
      <c r="J528" s="246" t="s">
        <v>15</v>
      </c>
      <c r="K528" s="247" t="s">
        <v>16</v>
      </c>
      <c r="L528" s="236"/>
    </row>
    <row r="529" spans="1:12" ht="3.75" customHeight="1">
      <c r="A529" s="333"/>
      <c r="B529" s="249"/>
      <c r="C529" s="250"/>
      <c r="D529" s="249"/>
      <c r="E529" s="251"/>
      <c r="F529" s="252"/>
      <c r="G529" s="252"/>
      <c r="H529" s="252"/>
      <c r="I529" s="253"/>
      <c r="J529" s="250"/>
      <c r="K529" s="254"/>
      <c r="L529" s="236"/>
    </row>
    <row r="530" spans="1:12" ht="15">
      <c r="A530" s="332">
        <v>116</v>
      </c>
      <c r="B530" s="16"/>
      <c r="C530" s="38" t="s">
        <v>428</v>
      </c>
      <c r="D530" s="16" t="s">
        <v>44</v>
      </c>
      <c r="E530" s="58" t="s">
        <v>429</v>
      </c>
      <c r="F530" s="18">
        <v>2.944</v>
      </c>
      <c r="G530" s="18">
        <v>4.162</v>
      </c>
      <c r="H530" s="39">
        <f>G530-F530</f>
        <v>1.218</v>
      </c>
      <c r="I530" s="196">
        <v>4.5</v>
      </c>
      <c r="J530" s="41">
        <v>480</v>
      </c>
      <c r="K530" s="21">
        <f>SUM(H530*I530*J530)</f>
        <v>2630.88</v>
      </c>
      <c r="L530" s="236"/>
    </row>
    <row r="531" spans="1:12" ht="15">
      <c r="A531" s="165" t="s">
        <v>430</v>
      </c>
      <c r="B531" s="16"/>
      <c r="C531" s="38" t="s">
        <v>428</v>
      </c>
      <c r="D531" s="16" t="s">
        <v>44</v>
      </c>
      <c r="E531" s="58" t="s">
        <v>431</v>
      </c>
      <c r="F531" s="18">
        <v>5.032</v>
      </c>
      <c r="G531" s="18">
        <v>8.632</v>
      </c>
      <c r="H531" s="39">
        <f>G531-F531</f>
        <v>3.5999999999999996</v>
      </c>
      <c r="I531" s="196">
        <v>4.5</v>
      </c>
      <c r="J531" s="41">
        <v>480</v>
      </c>
      <c r="K531" s="21">
        <f>SUM(H531*I531*J531)</f>
        <v>7776</v>
      </c>
      <c r="L531" s="236"/>
    </row>
    <row r="532" spans="1:13" ht="15">
      <c r="A532" s="333"/>
      <c r="B532" s="542" t="s">
        <v>432</v>
      </c>
      <c r="C532" s="543"/>
      <c r="D532" s="544"/>
      <c r="E532" s="74"/>
      <c r="F532" s="18"/>
      <c r="G532" s="18"/>
      <c r="H532" s="42">
        <f>SUM(H530:H531)</f>
        <v>4.818</v>
      </c>
      <c r="I532" s="196"/>
      <c r="J532" s="41"/>
      <c r="K532" s="22">
        <f>SUM(K530:K531)</f>
        <v>10406.880000000001</v>
      </c>
      <c r="L532" s="321"/>
      <c r="M532" s="95"/>
    </row>
    <row r="533" spans="1:12" ht="15">
      <c r="A533" s="520">
        <v>117</v>
      </c>
      <c r="B533" s="182"/>
      <c r="C533" s="82" t="s">
        <v>433</v>
      </c>
      <c r="D533" s="168" t="s">
        <v>47</v>
      </c>
      <c r="E533" s="80" t="s">
        <v>434</v>
      </c>
      <c r="F533" s="81">
        <v>0</v>
      </c>
      <c r="G533" s="81">
        <v>2.291</v>
      </c>
      <c r="H533" s="39">
        <f>SUM(G533-F533)</f>
        <v>2.291</v>
      </c>
      <c r="I533" s="148">
        <v>5.5</v>
      </c>
      <c r="J533" s="149">
        <v>400</v>
      </c>
      <c r="K533" s="21">
        <f>SUM(H533*I533*J533)</f>
        <v>5040.2</v>
      </c>
      <c r="L533" s="255"/>
    </row>
    <row r="534" spans="1:12" ht="15">
      <c r="A534" s="521"/>
      <c r="B534" s="183"/>
      <c r="C534" s="82" t="s">
        <v>433</v>
      </c>
      <c r="D534" s="70" t="s">
        <v>47</v>
      </c>
      <c r="E534" s="80" t="s">
        <v>435</v>
      </c>
      <c r="F534" s="81">
        <v>3.453</v>
      </c>
      <c r="G534" s="81">
        <v>5.424</v>
      </c>
      <c r="H534" s="39">
        <f>SUM(G534-F534)</f>
        <v>1.9710000000000005</v>
      </c>
      <c r="I534" s="148">
        <v>5.2</v>
      </c>
      <c r="J534" s="149">
        <v>400</v>
      </c>
      <c r="K534" s="21">
        <f>SUM(H534*I534*J534)</f>
        <v>4099.680000000001</v>
      </c>
      <c r="L534" s="255"/>
    </row>
    <row r="535" spans="1:12" ht="15">
      <c r="A535" s="522"/>
      <c r="B535" s="542" t="s">
        <v>956</v>
      </c>
      <c r="C535" s="543"/>
      <c r="D535" s="544"/>
      <c r="E535" s="87"/>
      <c r="F535" s="88"/>
      <c r="G535" s="88"/>
      <c r="H535" s="42">
        <f>SUM(H533:H534)</f>
        <v>4.2620000000000005</v>
      </c>
      <c r="I535" s="150"/>
      <c r="J535" s="151"/>
      <c r="K535" s="22">
        <f>SUM(K533:K534)</f>
        <v>9139.880000000001</v>
      </c>
      <c r="L535" s="236"/>
    </row>
    <row r="536" spans="1:12" ht="15">
      <c r="A536" s="332">
        <v>118</v>
      </c>
      <c r="B536" s="16"/>
      <c r="C536" s="38" t="s">
        <v>436</v>
      </c>
      <c r="D536" s="16" t="s">
        <v>18</v>
      </c>
      <c r="E536" s="34" t="s">
        <v>437</v>
      </c>
      <c r="F536" s="18">
        <v>0.507</v>
      </c>
      <c r="G536" s="18">
        <v>0.635</v>
      </c>
      <c r="H536" s="39">
        <f>G536-F536</f>
        <v>0.128</v>
      </c>
      <c r="I536" s="40">
        <v>4.4</v>
      </c>
      <c r="J536" s="41">
        <v>855</v>
      </c>
      <c r="K536" s="21">
        <f>SUM(H536*I536*J536)</f>
        <v>481.536</v>
      </c>
      <c r="L536" s="255"/>
    </row>
    <row r="537" spans="1:12" ht="15">
      <c r="A537" s="165"/>
      <c r="B537" s="16"/>
      <c r="C537" s="38" t="s">
        <v>436</v>
      </c>
      <c r="D537" s="16" t="s">
        <v>18</v>
      </c>
      <c r="E537" s="34" t="s">
        <v>438</v>
      </c>
      <c r="F537" s="18">
        <v>0.675</v>
      </c>
      <c r="G537" s="18">
        <v>0.805</v>
      </c>
      <c r="H537" s="39">
        <f>G537-F537</f>
        <v>0.13</v>
      </c>
      <c r="I537" s="40">
        <v>4.4</v>
      </c>
      <c r="J537" s="41">
        <v>855</v>
      </c>
      <c r="K537" s="21">
        <f>SUM(H537*I537*J537)</f>
        <v>489.06000000000006</v>
      </c>
      <c r="L537" s="255"/>
    </row>
    <row r="538" spans="1:12" ht="15">
      <c r="A538" s="165"/>
      <c r="B538" s="16"/>
      <c r="C538" s="38" t="s">
        <v>436</v>
      </c>
      <c r="D538" s="16" t="s">
        <v>18</v>
      </c>
      <c r="E538" s="58" t="s">
        <v>439</v>
      </c>
      <c r="F538" s="18">
        <v>0.805</v>
      </c>
      <c r="G538" s="18">
        <v>1.975</v>
      </c>
      <c r="H538" s="39">
        <f>G538-F538</f>
        <v>1.17</v>
      </c>
      <c r="I538" s="40">
        <v>4.4</v>
      </c>
      <c r="J538" s="41">
        <v>508</v>
      </c>
      <c r="K538" s="21">
        <f>SUM(H538*I538*J538)</f>
        <v>2615.1839999999997</v>
      </c>
      <c r="L538" s="255"/>
    </row>
    <row r="539" spans="1:12" ht="15">
      <c r="A539" s="165"/>
      <c r="B539" s="16"/>
      <c r="C539" s="38" t="s">
        <v>436</v>
      </c>
      <c r="D539" s="16" t="s">
        <v>18</v>
      </c>
      <c r="E539" s="60" t="s">
        <v>440</v>
      </c>
      <c r="F539" s="18">
        <v>1.975</v>
      </c>
      <c r="G539" s="18">
        <v>2.302</v>
      </c>
      <c r="H539" s="39">
        <f>G539-F539</f>
        <v>0.32699999999999996</v>
      </c>
      <c r="I539" s="40">
        <v>4.3</v>
      </c>
      <c r="J539" s="41">
        <v>855</v>
      </c>
      <c r="K539" s="21">
        <f>SUM(H539*I539*J539)</f>
        <v>1202.2154999999998</v>
      </c>
      <c r="L539" s="255"/>
    </row>
    <row r="540" spans="1:12" ht="15">
      <c r="A540" s="333"/>
      <c r="B540" s="542" t="s">
        <v>441</v>
      </c>
      <c r="C540" s="543"/>
      <c r="D540" s="544"/>
      <c r="E540" s="59"/>
      <c r="F540" s="31"/>
      <c r="G540" s="31"/>
      <c r="H540" s="42">
        <f>SUM(H536:H539)</f>
        <v>1.755</v>
      </c>
      <c r="I540" s="43"/>
      <c r="J540" s="44"/>
      <c r="K540" s="22">
        <f>SUM(K536:K539)</f>
        <v>4787.995499999999</v>
      </c>
      <c r="L540" s="236"/>
    </row>
    <row r="541" spans="1:12" ht="15">
      <c r="A541" s="332">
        <v>119</v>
      </c>
      <c r="B541" s="16"/>
      <c r="C541" s="38" t="s">
        <v>442</v>
      </c>
      <c r="D541" s="16" t="s">
        <v>18</v>
      </c>
      <c r="E541" s="34" t="s">
        <v>443</v>
      </c>
      <c r="F541" s="18">
        <v>0</v>
      </c>
      <c r="G541" s="18">
        <v>0.83</v>
      </c>
      <c r="H541" s="39">
        <f>G541-F541</f>
        <v>0.83</v>
      </c>
      <c r="I541" s="40">
        <v>4.6</v>
      </c>
      <c r="J541" s="41">
        <v>329</v>
      </c>
      <c r="K541" s="21">
        <f>SUM(H541*I541*J541)</f>
        <v>1256.1219999999998</v>
      </c>
      <c r="L541" s="255"/>
    </row>
    <row r="542" spans="1:12" ht="15">
      <c r="A542" s="333"/>
      <c r="B542" s="542" t="s">
        <v>957</v>
      </c>
      <c r="C542" s="543"/>
      <c r="D542" s="544"/>
      <c r="E542" s="59"/>
      <c r="F542" s="31"/>
      <c r="G542" s="31"/>
      <c r="H542" s="42">
        <f>SUM(H541:H541)</f>
        <v>0.83</v>
      </c>
      <c r="I542" s="43"/>
      <c r="J542" s="44"/>
      <c r="K542" s="22">
        <f>SUM(K541:K541)</f>
        <v>1256.1219999999998</v>
      </c>
      <c r="L542" s="236"/>
    </row>
    <row r="543" spans="1:12" ht="15">
      <c r="A543" s="420">
        <v>120</v>
      </c>
      <c r="B543" s="152"/>
      <c r="C543" s="153" t="s">
        <v>445</v>
      </c>
      <c r="D543" s="170" t="s">
        <v>116</v>
      </c>
      <c r="E543" s="180" t="s">
        <v>446</v>
      </c>
      <c r="F543" s="155">
        <v>0.045</v>
      </c>
      <c r="G543" s="155">
        <v>0.9450000000000001</v>
      </c>
      <c r="H543" s="266">
        <v>0.9</v>
      </c>
      <c r="I543" s="267">
        <v>5.4</v>
      </c>
      <c r="J543" s="268">
        <v>385</v>
      </c>
      <c r="K543" s="418">
        <f>SUM(H543*I543*J543)</f>
        <v>1871.1000000000001</v>
      </c>
      <c r="L543" s="236"/>
    </row>
    <row r="544" spans="1:12" ht="15">
      <c r="A544" s="419"/>
      <c r="B544" s="152"/>
      <c r="C544" s="153" t="s">
        <v>445</v>
      </c>
      <c r="D544" s="170" t="s">
        <v>116</v>
      </c>
      <c r="E544" s="180" t="s">
        <v>448</v>
      </c>
      <c r="F544" s="155">
        <v>3.364</v>
      </c>
      <c r="G544" s="155">
        <v>3.582</v>
      </c>
      <c r="H544" s="266">
        <v>0.218</v>
      </c>
      <c r="I544" s="267">
        <v>5.2</v>
      </c>
      <c r="J544" s="268">
        <v>890</v>
      </c>
      <c r="K544" s="418">
        <f>SUM(H544*I544*J544)</f>
        <v>1008.904</v>
      </c>
      <c r="L544" s="236"/>
    </row>
    <row r="545" spans="1:12" ht="15">
      <c r="A545" s="294"/>
      <c r="B545" s="550" t="s">
        <v>961</v>
      </c>
      <c r="C545" s="551"/>
      <c r="D545" s="552"/>
      <c r="E545" s="269"/>
      <c r="F545" s="270"/>
      <c r="G545" s="270"/>
      <c r="H545" s="146">
        <f>SUBTOTAL(9,H543:H544)</f>
        <v>1.118</v>
      </c>
      <c r="I545" s="147"/>
      <c r="J545" s="94"/>
      <c r="K545" s="94">
        <f>SUBTOTAL(9,K543:K544)</f>
        <v>2880.004</v>
      </c>
      <c r="L545" s="236"/>
    </row>
    <row r="546" spans="1:12" ht="15">
      <c r="A546" s="137">
        <v>121</v>
      </c>
      <c r="B546" s="100"/>
      <c r="C546" s="99" t="s">
        <v>449</v>
      </c>
      <c r="D546" s="100" t="s">
        <v>29</v>
      </c>
      <c r="E546" s="101" t="s">
        <v>450</v>
      </c>
      <c r="F546" s="102">
        <v>1.544</v>
      </c>
      <c r="G546" s="102">
        <v>2.809</v>
      </c>
      <c r="H546" s="102">
        <v>1.2650000000000001</v>
      </c>
      <c r="I546" s="103">
        <v>4</v>
      </c>
      <c r="J546" s="104">
        <v>270</v>
      </c>
      <c r="K546" s="21">
        <f>SUM(H546*I546*J546*1.21)</f>
        <v>1653.102</v>
      </c>
      <c r="L546" s="236"/>
    </row>
    <row r="547" spans="1:12" ht="15">
      <c r="A547" s="138"/>
      <c r="B547" s="100"/>
      <c r="C547" s="99" t="s">
        <v>449</v>
      </c>
      <c r="D547" s="100" t="s">
        <v>29</v>
      </c>
      <c r="E547" s="101"/>
      <c r="F547" s="102">
        <v>2.809</v>
      </c>
      <c r="G547" s="102">
        <v>3.857</v>
      </c>
      <c r="H547" s="102">
        <v>1.048</v>
      </c>
      <c r="I547" s="103">
        <v>4.2</v>
      </c>
      <c r="J547" s="104">
        <v>550</v>
      </c>
      <c r="K547" s="21">
        <f>SUM(H547*I547*J547*1.21)</f>
        <v>2929.2648</v>
      </c>
      <c r="L547" s="236"/>
    </row>
    <row r="548" spans="1:12" ht="15">
      <c r="A548" s="138"/>
      <c r="B548" s="100"/>
      <c r="C548" s="99" t="s">
        <v>449</v>
      </c>
      <c r="D548" s="100" t="s">
        <v>29</v>
      </c>
      <c r="E548" s="101"/>
      <c r="F548" s="102">
        <v>3.857</v>
      </c>
      <c r="G548" s="102">
        <v>4.124</v>
      </c>
      <c r="H548" s="102">
        <v>0.26699999999999946</v>
      </c>
      <c r="I548" s="103">
        <v>4.9</v>
      </c>
      <c r="J548" s="104">
        <v>270</v>
      </c>
      <c r="K548" s="21">
        <f>SUM(H548*I548*J548*1.21)</f>
        <v>427.42160999999913</v>
      </c>
      <c r="L548" s="236"/>
    </row>
    <row r="549" spans="1:12" ht="15">
      <c r="A549" s="138"/>
      <c r="B549" s="100"/>
      <c r="C549" s="99" t="s">
        <v>449</v>
      </c>
      <c r="D549" s="100" t="s">
        <v>29</v>
      </c>
      <c r="E549" s="109"/>
      <c r="F549" s="102">
        <v>4.124</v>
      </c>
      <c r="G549" s="102">
        <v>4.861</v>
      </c>
      <c r="H549" s="102">
        <v>0.7370000000000001</v>
      </c>
      <c r="I549" s="103">
        <v>5.9</v>
      </c>
      <c r="J549" s="104">
        <v>270</v>
      </c>
      <c r="K549" s="21">
        <f>SUM(H549*I549*J549*1.21)</f>
        <v>1420.5896100000002</v>
      </c>
      <c r="L549" s="236"/>
    </row>
    <row r="550" spans="1:12" ht="15">
      <c r="A550" s="138"/>
      <c r="B550" s="100"/>
      <c r="C550" s="99" t="s">
        <v>449</v>
      </c>
      <c r="D550" s="100" t="s">
        <v>29</v>
      </c>
      <c r="E550" s="121"/>
      <c r="F550" s="102">
        <v>4.861</v>
      </c>
      <c r="G550" s="102">
        <v>5.375</v>
      </c>
      <c r="H550" s="102">
        <v>0.5140000000000002</v>
      </c>
      <c r="I550" s="103">
        <v>5</v>
      </c>
      <c r="J550" s="104">
        <v>270</v>
      </c>
      <c r="K550" s="21">
        <f>SUM(H550*I550*J550*1.21)</f>
        <v>839.6190000000004</v>
      </c>
      <c r="L550" s="236"/>
    </row>
    <row r="551" spans="1:12" ht="15">
      <c r="A551" s="295"/>
      <c r="B551" s="515" t="s">
        <v>451</v>
      </c>
      <c r="C551" s="516"/>
      <c r="D551" s="517"/>
      <c r="E551" s="121"/>
      <c r="F551" s="102"/>
      <c r="G551" s="102"/>
      <c r="H551" s="110">
        <f>SUBTOTAL(9,H546:H550)</f>
        <v>3.831</v>
      </c>
      <c r="I551" s="103"/>
      <c r="J551" s="104"/>
      <c r="K551" s="22">
        <f>SUBTOTAL(9,K546:K550)</f>
        <v>7269.99702</v>
      </c>
      <c r="L551" s="236"/>
    </row>
    <row r="552" spans="1:12" ht="15">
      <c r="A552" s="332">
        <v>122</v>
      </c>
      <c r="B552" s="16"/>
      <c r="C552" s="38" t="s">
        <v>452</v>
      </c>
      <c r="D552" s="16" t="s">
        <v>38</v>
      </c>
      <c r="E552" s="34" t="s">
        <v>453</v>
      </c>
      <c r="F552" s="18">
        <v>0</v>
      </c>
      <c r="G552" s="18">
        <v>0.434</v>
      </c>
      <c r="H552" s="39">
        <f>G552-F552</f>
        <v>0.434</v>
      </c>
      <c r="I552" s="196">
        <v>4.5</v>
      </c>
      <c r="J552" s="41">
        <v>400</v>
      </c>
      <c r="K552" s="21">
        <f>SUM(H552*I552*J552)</f>
        <v>781.2</v>
      </c>
      <c r="L552" s="236"/>
    </row>
    <row r="553" spans="1:12" ht="15">
      <c r="A553" s="165"/>
      <c r="B553" s="16"/>
      <c r="C553" s="38" t="s">
        <v>452</v>
      </c>
      <c r="D553" s="16" t="s">
        <v>38</v>
      </c>
      <c r="E553" s="71"/>
      <c r="F553" s="18">
        <v>0.434</v>
      </c>
      <c r="G553" s="18">
        <v>1.704</v>
      </c>
      <c r="H553" s="39">
        <f>G553-F553</f>
        <v>1.27</v>
      </c>
      <c r="I553" s="196">
        <v>4.5</v>
      </c>
      <c r="J553" s="41">
        <v>400</v>
      </c>
      <c r="K553" s="21">
        <f>SUM(H553*I553*J553)</f>
        <v>2286</v>
      </c>
      <c r="L553" s="236"/>
    </row>
    <row r="554" spans="1:12" ht="15">
      <c r="A554" s="165"/>
      <c r="B554" s="16"/>
      <c r="C554" s="38" t="s">
        <v>452</v>
      </c>
      <c r="D554" s="16" t="s">
        <v>38</v>
      </c>
      <c r="E554" s="71"/>
      <c r="F554" s="18">
        <v>1.704</v>
      </c>
      <c r="G554" s="18">
        <v>2.657</v>
      </c>
      <c r="H554" s="39">
        <f>G554-F554</f>
        <v>0.9530000000000001</v>
      </c>
      <c r="I554" s="196">
        <v>4.5</v>
      </c>
      <c r="J554" s="41">
        <v>500</v>
      </c>
      <c r="K554" s="21">
        <f>SUM(H554*I554*J554)</f>
        <v>2144.25</v>
      </c>
      <c r="L554" s="236"/>
    </row>
    <row r="555" spans="1:12" ht="15">
      <c r="A555" s="165"/>
      <c r="B555" s="16"/>
      <c r="C555" s="38" t="s">
        <v>452</v>
      </c>
      <c r="D555" s="16" t="s">
        <v>38</v>
      </c>
      <c r="E555" s="73"/>
      <c r="F555" s="18">
        <v>3.767</v>
      </c>
      <c r="G555" s="18">
        <v>4.11</v>
      </c>
      <c r="H555" s="39">
        <f>G555-F555</f>
        <v>0.3430000000000004</v>
      </c>
      <c r="I555" s="196">
        <v>3.9</v>
      </c>
      <c r="J555" s="41">
        <v>400</v>
      </c>
      <c r="K555" s="21">
        <f>SUM(H555*I555*J555)</f>
        <v>535.0800000000006</v>
      </c>
      <c r="L555" s="236"/>
    </row>
    <row r="556" spans="1:12" ht="15">
      <c r="A556" s="333"/>
      <c r="B556" s="550" t="s">
        <v>454</v>
      </c>
      <c r="C556" s="551"/>
      <c r="D556" s="552"/>
      <c r="E556" s="73"/>
      <c r="F556" s="18"/>
      <c r="G556" s="18"/>
      <c r="H556" s="42">
        <f>SUM(H552:H555)</f>
        <v>3.0000000000000004</v>
      </c>
      <c r="I556" s="196"/>
      <c r="J556" s="41"/>
      <c r="K556" s="22">
        <f>SUBTOTAL(9,K552:K555)</f>
        <v>5746.530000000001</v>
      </c>
      <c r="L556" s="236"/>
    </row>
    <row r="557" spans="1:12" ht="15">
      <c r="A557" s="215">
        <v>123</v>
      </c>
      <c r="B557" s="159"/>
      <c r="C557" s="159" t="s">
        <v>958</v>
      </c>
      <c r="D557" s="159" t="s">
        <v>112</v>
      </c>
      <c r="E557" s="181" t="s">
        <v>455</v>
      </c>
      <c r="F557" s="24">
        <v>0</v>
      </c>
      <c r="G557" s="18">
        <v>2.037</v>
      </c>
      <c r="H557" s="39">
        <f>G557-F557</f>
        <v>2.037</v>
      </c>
      <c r="I557" s="196">
        <v>4.5</v>
      </c>
      <c r="J557" s="41">
        <v>450</v>
      </c>
      <c r="K557" s="21">
        <f>SUM(H557*I557*J557)</f>
        <v>4124.924999999999</v>
      </c>
      <c r="L557" s="236"/>
    </row>
    <row r="558" spans="1:13" ht="15">
      <c r="A558" s="216"/>
      <c r="B558" s="550" t="s">
        <v>456</v>
      </c>
      <c r="C558" s="551"/>
      <c r="D558" s="552"/>
      <c r="E558" s="190"/>
      <c r="F558" s="139"/>
      <c r="G558" s="31"/>
      <c r="H558" s="42">
        <f>SUBTOTAL(9,H557:H557)</f>
        <v>2.037</v>
      </c>
      <c r="I558" s="197"/>
      <c r="J558" s="44"/>
      <c r="K558" s="22">
        <f>SUBTOTAL(9,K557:K557)</f>
        <v>4124.924999999999</v>
      </c>
      <c r="L558" s="321"/>
      <c r="M558" s="95"/>
    </row>
    <row r="559" spans="1:13" ht="15">
      <c r="A559" s="457"/>
      <c r="B559" s="315"/>
      <c r="C559" s="314"/>
      <c r="D559" s="314"/>
      <c r="E559" s="458"/>
      <c r="F559" s="166"/>
      <c r="G559" s="166"/>
      <c r="H559" s="285"/>
      <c r="I559" s="291"/>
      <c r="J559" s="311"/>
      <c r="K559" s="167"/>
      <c r="L559" s="321"/>
      <c r="M559" s="95"/>
    </row>
    <row r="560" spans="1:12" ht="15">
      <c r="A560" s="509">
        <v>19</v>
      </c>
      <c r="B560" s="509"/>
      <c r="C560" s="509"/>
      <c r="D560" s="509"/>
      <c r="E560" s="509"/>
      <c r="F560" s="509"/>
      <c r="G560" s="509"/>
      <c r="H560" s="509"/>
      <c r="I560" s="509"/>
      <c r="J560" s="509"/>
      <c r="K560" s="509"/>
      <c r="L560" s="236"/>
    </row>
    <row r="561" spans="1:12" ht="15.75" thickBot="1">
      <c r="A561" s="509"/>
      <c r="B561" s="509"/>
      <c r="C561" s="509"/>
      <c r="D561" s="509"/>
      <c r="E561" s="509"/>
      <c r="F561" s="509"/>
      <c r="G561" s="509"/>
      <c r="H561" s="509"/>
      <c r="I561" s="509"/>
      <c r="J561" s="509"/>
      <c r="K561" s="509"/>
      <c r="L561" s="236"/>
    </row>
    <row r="562" spans="1:12" ht="36">
      <c r="A562" s="228" t="s">
        <v>0</v>
      </c>
      <c r="B562" s="229" t="s">
        <v>1</v>
      </c>
      <c r="C562" s="230" t="s">
        <v>2</v>
      </c>
      <c r="D562" s="231" t="s">
        <v>3</v>
      </c>
      <c r="E562" s="230" t="s">
        <v>4</v>
      </c>
      <c r="F562" s="526" t="s">
        <v>5</v>
      </c>
      <c r="G562" s="527"/>
      <c r="H562" s="232" t="s">
        <v>6</v>
      </c>
      <c r="I562" s="233" t="s">
        <v>7</v>
      </c>
      <c r="J562" s="234" t="s">
        <v>8</v>
      </c>
      <c r="K562" s="235" t="s">
        <v>9</v>
      </c>
      <c r="L562" s="236"/>
    </row>
    <row r="563" spans="1:12" ht="15" customHeight="1" thickBot="1">
      <c r="A563" s="237" t="s">
        <v>10</v>
      </c>
      <c r="B563" s="238"/>
      <c r="C563" s="239"/>
      <c r="D563" s="240"/>
      <c r="E563" s="241"/>
      <c r="F563" s="242" t="s">
        <v>11</v>
      </c>
      <c r="G563" s="243" t="s">
        <v>12</v>
      </c>
      <c r="H563" s="244" t="s">
        <v>13</v>
      </c>
      <c r="I563" s="245" t="s">
        <v>14</v>
      </c>
      <c r="J563" s="246" t="s">
        <v>15</v>
      </c>
      <c r="K563" s="247" t="s">
        <v>16</v>
      </c>
      <c r="L563" s="236"/>
    </row>
    <row r="564" spans="1:12" ht="3.75" customHeight="1">
      <c r="A564" s="333"/>
      <c r="B564" s="249"/>
      <c r="C564" s="250"/>
      <c r="D564" s="249"/>
      <c r="E564" s="251"/>
      <c r="F564" s="252"/>
      <c r="G564" s="252"/>
      <c r="H564" s="252"/>
      <c r="I564" s="253"/>
      <c r="J564" s="250"/>
      <c r="K564" s="254"/>
      <c r="L564" s="236"/>
    </row>
    <row r="565" spans="1:12" ht="15">
      <c r="A565" s="545">
        <v>124</v>
      </c>
      <c r="B565" s="159"/>
      <c r="C565" s="159" t="s">
        <v>959</v>
      </c>
      <c r="D565" s="208" t="s">
        <v>112</v>
      </c>
      <c r="E565" s="459" t="s">
        <v>457</v>
      </c>
      <c r="F565" s="24">
        <v>0.21</v>
      </c>
      <c r="G565" s="18">
        <v>1.213</v>
      </c>
      <c r="H565" s="39">
        <f aca="true" t="shared" si="20" ref="H565:H577">G565-F565</f>
        <v>1.0030000000000001</v>
      </c>
      <c r="I565" s="196">
        <v>4.5</v>
      </c>
      <c r="J565" s="41">
        <v>450</v>
      </c>
      <c r="K565" s="21">
        <f aca="true" t="shared" si="21" ref="K565:K577">SUM(H565*I565*J565)</f>
        <v>2031.0750000000003</v>
      </c>
      <c r="L565" s="255"/>
    </row>
    <row r="566" spans="1:12" ht="15">
      <c r="A566" s="546">
        <v>24</v>
      </c>
      <c r="B566" s="303"/>
      <c r="C566" s="159" t="s">
        <v>959</v>
      </c>
      <c r="D566" s="302" t="s">
        <v>112</v>
      </c>
      <c r="E566" s="256"/>
      <c r="F566" s="24">
        <v>1.213</v>
      </c>
      <c r="G566" s="18">
        <v>2.104</v>
      </c>
      <c r="H566" s="39">
        <f t="shared" si="20"/>
        <v>0.891</v>
      </c>
      <c r="I566" s="196">
        <v>4.5</v>
      </c>
      <c r="J566" s="41">
        <v>450</v>
      </c>
      <c r="K566" s="21">
        <f t="shared" si="21"/>
        <v>1804.275</v>
      </c>
      <c r="L566" s="255"/>
    </row>
    <row r="567" spans="1:12" ht="15">
      <c r="A567" s="546">
        <v>24</v>
      </c>
      <c r="B567" s="302"/>
      <c r="C567" s="159" t="s">
        <v>959</v>
      </c>
      <c r="D567" s="302" t="s">
        <v>112</v>
      </c>
      <c r="E567" s="256"/>
      <c r="F567" s="24">
        <v>2.104</v>
      </c>
      <c r="G567" s="18">
        <v>3.132</v>
      </c>
      <c r="H567" s="39">
        <f t="shared" si="20"/>
        <v>1.028</v>
      </c>
      <c r="I567" s="196">
        <v>4.5</v>
      </c>
      <c r="J567" s="41">
        <v>450</v>
      </c>
      <c r="K567" s="21">
        <f t="shared" si="21"/>
        <v>2081.7000000000003</v>
      </c>
      <c r="L567" s="255"/>
    </row>
    <row r="568" spans="1:12" ht="15">
      <c r="A568" s="546">
        <v>24</v>
      </c>
      <c r="B568" s="303"/>
      <c r="C568" s="159" t="s">
        <v>959</v>
      </c>
      <c r="D568" s="303" t="s">
        <v>112</v>
      </c>
      <c r="E568" s="271"/>
      <c r="F568" s="24">
        <v>3.132</v>
      </c>
      <c r="G568" s="18">
        <v>3.595</v>
      </c>
      <c r="H568" s="39">
        <f t="shared" si="20"/>
        <v>0.4630000000000001</v>
      </c>
      <c r="I568" s="196">
        <v>4.438876889848812</v>
      </c>
      <c r="J568" s="41">
        <v>750</v>
      </c>
      <c r="K568" s="21">
        <f t="shared" si="21"/>
        <v>1541.4</v>
      </c>
      <c r="L568" s="255"/>
    </row>
    <row r="569" spans="1:12" ht="15">
      <c r="A569" s="334"/>
      <c r="B569" s="550" t="s">
        <v>458</v>
      </c>
      <c r="C569" s="551"/>
      <c r="D569" s="552"/>
      <c r="E569" s="292"/>
      <c r="F569" s="139"/>
      <c r="G569" s="31"/>
      <c r="H569" s="42">
        <f>SUBTOTAL(9,H565:H568)</f>
        <v>3.3850000000000002</v>
      </c>
      <c r="I569" s="197"/>
      <c r="J569" s="44"/>
      <c r="K569" s="22">
        <f>SUBTOTAL(9,K565:K568)</f>
        <v>7458.450000000001</v>
      </c>
      <c r="L569" s="236"/>
    </row>
    <row r="570" spans="1:12" ht="15">
      <c r="A570" s="545">
        <v>125</v>
      </c>
      <c r="B570" s="159"/>
      <c r="C570" s="159" t="s">
        <v>960</v>
      </c>
      <c r="D570" s="159" t="s">
        <v>112</v>
      </c>
      <c r="E570" s="181" t="s">
        <v>459</v>
      </c>
      <c r="F570" s="24">
        <v>0.162</v>
      </c>
      <c r="G570" s="18">
        <v>0.371</v>
      </c>
      <c r="H570" s="39">
        <f t="shared" si="20"/>
        <v>0.209</v>
      </c>
      <c r="I570" s="196">
        <v>7.729665071770335</v>
      </c>
      <c r="J570" s="41">
        <v>330</v>
      </c>
      <c r="K570" s="21">
        <f t="shared" si="21"/>
        <v>533.115</v>
      </c>
      <c r="L570" s="255"/>
    </row>
    <row r="571" spans="1:12" ht="15">
      <c r="A571" s="546">
        <v>25</v>
      </c>
      <c r="B571" s="305"/>
      <c r="C571" s="159" t="s">
        <v>960</v>
      </c>
      <c r="D571" s="305" t="s">
        <v>112</v>
      </c>
      <c r="E571" s="256"/>
      <c r="F571" s="24">
        <v>1.403</v>
      </c>
      <c r="G571" s="18">
        <v>1.681</v>
      </c>
      <c r="H571" s="39">
        <f t="shared" si="20"/>
        <v>0.278</v>
      </c>
      <c r="I571" s="196">
        <v>6.615107913669065</v>
      </c>
      <c r="J571" s="41">
        <v>1200</v>
      </c>
      <c r="K571" s="21">
        <f t="shared" si="21"/>
        <v>2206.8</v>
      </c>
      <c r="L571" s="255"/>
    </row>
    <row r="572" spans="1:12" ht="15">
      <c r="A572" s="546">
        <v>25</v>
      </c>
      <c r="B572" s="302"/>
      <c r="C572" s="159" t="s">
        <v>960</v>
      </c>
      <c r="D572" s="302" t="s">
        <v>112</v>
      </c>
      <c r="E572" s="256"/>
      <c r="F572" s="24">
        <v>1.681</v>
      </c>
      <c r="G572" s="18">
        <v>2.171</v>
      </c>
      <c r="H572" s="39">
        <f t="shared" si="20"/>
        <v>0.48999999999999977</v>
      </c>
      <c r="I572" s="196">
        <v>8.5</v>
      </c>
      <c r="J572" s="41">
        <v>330</v>
      </c>
      <c r="K572" s="21">
        <f t="shared" si="21"/>
        <v>1374.4499999999994</v>
      </c>
      <c r="L572" s="255"/>
    </row>
    <row r="573" spans="1:12" ht="15">
      <c r="A573" s="546">
        <v>25</v>
      </c>
      <c r="B573" s="305"/>
      <c r="C573" s="159" t="s">
        <v>960</v>
      </c>
      <c r="D573" s="305" t="s">
        <v>112</v>
      </c>
      <c r="E573" s="256"/>
      <c r="F573" s="24">
        <v>2.171</v>
      </c>
      <c r="G573" s="18">
        <v>2.713</v>
      </c>
      <c r="H573" s="39">
        <f t="shared" si="20"/>
        <v>0.5420000000000003</v>
      </c>
      <c r="I573" s="196">
        <v>11.5</v>
      </c>
      <c r="J573" s="41">
        <v>330</v>
      </c>
      <c r="K573" s="21">
        <f t="shared" si="21"/>
        <v>2056.8900000000012</v>
      </c>
      <c r="L573" s="255"/>
    </row>
    <row r="574" spans="1:12" ht="15">
      <c r="A574" s="546">
        <v>25</v>
      </c>
      <c r="B574" s="302"/>
      <c r="C574" s="159" t="s">
        <v>960</v>
      </c>
      <c r="D574" s="302" t="s">
        <v>112</v>
      </c>
      <c r="E574" s="256"/>
      <c r="F574" s="24">
        <v>3.427</v>
      </c>
      <c r="G574" s="18">
        <v>4.158</v>
      </c>
      <c r="H574" s="39">
        <f t="shared" si="20"/>
        <v>0.7310000000000003</v>
      </c>
      <c r="I574" s="196">
        <v>4.785225718194255</v>
      </c>
      <c r="J574" s="41">
        <v>750</v>
      </c>
      <c r="K574" s="21">
        <f t="shared" si="21"/>
        <v>2623.5000000000014</v>
      </c>
      <c r="L574" s="255"/>
    </row>
    <row r="575" spans="1:12" ht="15">
      <c r="A575" s="546">
        <v>25</v>
      </c>
      <c r="B575" s="305"/>
      <c r="C575" s="159" t="s">
        <v>960</v>
      </c>
      <c r="D575" s="302" t="s">
        <v>112</v>
      </c>
      <c r="E575" s="256"/>
      <c r="F575" s="24">
        <v>4.158</v>
      </c>
      <c r="G575" s="18">
        <v>4.957</v>
      </c>
      <c r="H575" s="39">
        <f t="shared" si="20"/>
        <v>0.7989999999999995</v>
      </c>
      <c r="I575" s="196">
        <v>4</v>
      </c>
      <c r="J575" s="41">
        <v>450</v>
      </c>
      <c r="K575" s="21">
        <f t="shared" si="21"/>
        <v>1438.1999999999991</v>
      </c>
      <c r="L575" s="255"/>
    </row>
    <row r="576" spans="1:12" ht="15">
      <c r="A576" s="546">
        <v>25</v>
      </c>
      <c r="B576" s="302"/>
      <c r="C576" s="159" t="s">
        <v>960</v>
      </c>
      <c r="D576" s="305" t="s">
        <v>112</v>
      </c>
      <c r="E576" s="256"/>
      <c r="F576" s="24">
        <v>4.957</v>
      </c>
      <c r="G576" s="18">
        <v>5.426</v>
      </c>
      <c r="H576" s="39">
        <f t="shared" si="20"/>
        <v>0.4690000000000003</v>
      </c>
      <c r="I576" s="196">
        <v>3.880191693290735</v>
      </c>
      <c r="J576" s="41">
        <v>450</v>
      </c>
      <c r="K576" s="21">
        <f t="shared" si="21"/>
        <v>818.9144568690102</v>
      </c>
      <c r="L576" s="255"/>
    </row>
    <row r="577" spans="1:12" ht="15">
      <c r="A577" s="546">
        <v>25</v>
      </c>
      <c r="B577" s="303"/>
      <c r="C577" s="159" t="s">
        <v>960</v>
      </c>
      <c r="D577" s="302" t="s">
        <v>112</v>
      </c>
      <c r="E577" s="271"/>
      <c r="F577" s="24">
        <v>5.426</v>
      </c>
      <c r="G577" s="18">
        <v>5.583</v>
      </c>
      <c r="H577" s="39">
        <f t="shared" si="20"/>
        <v>0.15700000000000003</v>
      </c>
      <c r="I577" s="196">
        <v>3.880191693290735</v>
      </c>
      <c r="J577" s="41">
        <v>750</v>
      </c>
      <c r="K577" s="21">
        <f t="shared" si="21"/>
        <v>456.89257188498414</v>
      </c>
      <c r="L577" s="255"/>
    </row>
    <row r="578" spans="1:12" ht="15">
      <c r="A578" s="286"/>
      <c r="B578" s="550" t="s">
        <v>460</v>
      </c>
      <c r="C578" s="551"/>
      <c r="D578" s="552"/>
      <c r="E578" s="289"/>
      <c r="F578" s="139"/>
      <c r="G578" s="31"/>
      <c r="H578" s="42">
        <f>SUBTOTAL(9,H570:H577)</f>
        <v>3.6750000000000003</v>
      </c>
      <c r="I578" s="197"/>
      <c r="J578" s="44"/>
      <c r="K578" s="22">
        <f>SUBTOTAL(9,K570:K577)</f>
        <v>11508.762028753996</v>
      </c>
      <c r="L578" s="236"/>
    </row>
    <row r="579" spans="1:12" ht="15">
      <c r="A579" s="332">
        <v>126</v>
      </c>
      <c r="B579" s="16"/>
      <c r="C579" s="38" t="s">
        <v>461</v>
      </c>
      <c r="D579" s="16" t="s">
        <v>18</v>
      </c>
      <c r="E579" s="34" t="s">
        <v>462</v>
      </c>
      <c r="F579" s="18">
        <v>0</v>
      </c>
      <c r="G579" s="18">
        <v>0.26</v>
      </c>
      <c r="H579" s="39">
        <f>G579-F579</f>
        <v>0.26</v>
      </c>
      <c r="I579" s="40">
        <v>6.4</v>
      </c>
      <c r="J579" s="41">
        <v>487</v>
      </c>
      <c r="K579" s="21">
        <f>SUM(H579*I579*J579)</f>
        <v>810.368</v>
      </c>
      <c r="L579" s="236"/>
    </row>
    <row r="580" spans="1:12" ht="15">
      <c r="A580" s="165"/>
      <c r="B580" s="16"/>
      <c r="C580" s="38" t="s">
        <v>461</v>
      </c>
      <c r="D580" s="16" t="s">
        <v>18</v>
      </c>
      <c r="E580" s="34" t="s">
        <v>463</v>
      </c>
      <c r="F580" s="18">
        <v>0.26</v>
      </c>
      <c r="G580" s="18">
        <v>0.815</v>
      </c>
      <c r="H580" s="39">
        <f>G580-F580</f>
        <v>0.5549999999999999</v>
      </c>
      <c r="I580" s="40">
        <v>6.4</v>
      </c>
      <c r="J580" s="41">
        <v>487</v>
      </c>
      <c r="K580" s="21">
        <f>SUM(H580*I580*J580)</f>
        <v>1729.8239999999998</v>
      </c>
      <c r="L580" s="236"/>
    </row>
    <row r="581" spans="1:12" ht="15">
      <c r="A581" s="165"/>
      <c r="B581" s="16"/>
      <c r="C581" s="38" t="s">
        <v>461</v>
      </c>
      <c r="D581" s="16" t="s">
        <v>18</v>
      </c>
      <c r="E581" s="73" t="s">
        <v>464</v>
      </c>
      <c r="F581" s="18">
        <v>0.815</v>
      </c>
      <c r="G581" s="18">
        <v>2.2</v>
      </c>
      <c r="H581" s="39">
        <f>G581-F581</f>
        <v>1.3850000000000002</v>
      </c>
      <c r="I581" s="40">
        <v>5</v>
      </c>
      <c r="J581" s="41">
        <v>524</v>
      </c>
      <c r="K581" s="21">
        <f>SUM(H581*I581*J581)</f>
        <v>3628.7000000000003</v>
      </c>
      <c r="L581" s="236"/>
    </row>
    <row r="582" spans="1:12" ht="15">
      <c r="A582" s="333"/>
      <c r="B582" s="534" t="s">
        <v>465</v>
      </c>
      <c r="C582" s="535"/>
      <c r="D582" s="536"/>
      <c r="E582" s="61"/>
      <c r="F582" s="31"/>
      <c r="G582" s="31"/>
      <c r="H582" s="42">
        <f>SUM(H579:H581)</f>
        <v>2.2</v>
      </c>
      <c r="I582" s="43"/>
      <c r="J582" s="44"/>
      <c r="K582" s="22">
        <f>SUM(K579:K581)</f>
        <v>6168.892</v>
      </c>
      <c r="L582" s="236"/>
    </row>
    <row r="583" spans="1:12" ht="15">
      <c r="A583" s="520">
        <v>127</v>
      </c>
      <c r="B583" s="263"/>
      <c r="C583" s="82" t="s">
        <v>466</v>
      </c>
      <c r="D583" s="16" t="s">
        <v>47</v>
      </c>
      <c r="E583" s="80" t="s">
        <v>467</v>
      </c>
      <c r="F583" s="81">
        <v>1.486</v>
      </c>
      <c r="G583" s="81">
        <v>2.69</v>
      </c>
      <c r="H583" s="264">
        <f>SUM(G583-F583)</f>
        <v>1.204</v>
      </c>
      <c r="I583" s="148">
        <v>6</v>
      </c>
      <c r="J583" s="149">
        <v>450</v>
      </c>
      <c r="K583" s="21">
        <f>SUM(H583*I583*J583)</f>
        <v>3250.8</v>
      </c>
      <c r="L583" s="236"/>
    </row>
    <row r="584" spans="1:12" ht="15">
      <c r="A584" s="522"/>
      <c r="B584" s="534" t="s">
        <v>962</v>
      </c>
      <c r="C584" s="535"/>
      <c r="D584" s="536"/>
      <c r="E584" s="87"/>
      <c r="F584" s="88"/>
      <c r="G584" s="88"/>
      <c r="H584" s="265">
        <f>SUM(H583)</f>
        <v>1.204</v>
      </c>
      <c r="I584" s="150"/>
      <c r="J584" s="151"/>
      <c r="K584" s="22">
        <f>SUM(K583)</f>
        <v>3250.8</v>
      </c>
      <c r="L584" s="236"/>
    </row>
    <row r="585" spans="1:12" ht="15">
      <c r="A585" s="332">
        <v>128</v>
      </c>
      <c r="B585" s="16"/>
      <c r="C585" s="38" t="s">
        <v>468</v>
      </c>
      <c r="D585" s="16" t="s">
        <v>44</v>
      </c>
      <c r="E585" s="58" t="s">
        <v>469</v>
      </c>
      <c r="F585" s="18">
        <v>0</v>
      </c>
      <c r="G585" s="18">
        <v>9.901</v>
      </c>
      <c r="H585" s="39">
        <f>G585-F585</f>
        <v>9.901</v>
      </c>
      <c r="I585" s="196">
        <v>5</v>
      </c>
      <c r="J585" s="41">
        <v>480</v>
      </c>
      <c r="K585" s="21">
        <f>SUM(H585*I585*J585)</f>
        <v>23762.399999999998</v>
      </c>
      <c r="L585" s="236"/>
    </row>
    <row r="586" spans="1:12" ht="15">
      <c r="A586" s="333"/>
      <c r="B586" s="534" t="s">
        <v>470</v>
      </c>
      <c r="C586" s="535"/>
      <c r="D586" s="536"/>
      <c r="E586" s="74"/>
      <c r="F586" s="18"/>
      <c r="G586" s="18"/>
      <c r="H586" s="42">
        <f>SUM(H585)</f>
        <v>9.901</v>
      </c>
      <c r="I586" s="196"/>
      <c r="J586" s="41"/>
      <c r="K586" s="22">
        <f>SUM(K585)</f>
        <v>23762.399999999998</v>
      </c>
      <c r="L586" s="236"/>
    </row>
    <row r="587" spans="1:12" ht="15">
      <c r="A587" s="137">
        <v>129</v>
      </c>
      <c r="B587" s="100"/>
      <c r="C587" s="99" t="s">
        <v>471</v>
      </c>
      <c r="D587" s="100" t="s">
        <v>29</v>
      </c>
      <c r="E587" s="109" t="s">
        <v>472</v>
      </c>
      <c r="F587" s="102">
        <v>0</v>
      </c>
      <c r="G587" s="102">
        <v>0.43</v>
      </c>
      <c r="H587" s="102">
        <v>0.43</v>
      </c>
      <c r="I587" s="103">
        <v>4.5</v>
      </c>
      <c r="J587" s="104">
        <v>270</v>
      </c>
      <c r="K587" s="21">
        <f>SUM(H587*I587*J587*1.21)</f>
        <v>632.1645000000001</v>
      </c>
      <c r="L587" s="236"/>
    </row>
    <row r="588" spans="1:12" ht="15">
      <c r="A588" s="295"/>
      <c r="B588" s="515" t="s">
        <v>963</v>
      </c>
      <c r="C588" s="516"/>
      <c r="D588" s="517"/>
      <c r="E588" s="101"/>
      <c r="F588" s="102"/>
      <c r="G588" s="102"/>
      <c r="H588" s="110">
        <f>SUBTOTAL(9,H587)</f>
        <v>0.43</v>
      </c>
      <c r="I588" s="103"/>
      <c r="J588" s="104"/>
      <c r="K588" s="22">
        <f>SUBTOTAL(9,K587)</f>
        <v>632.1645000000001</v>
      </c>
      <c r="L588" s="236"/>
    </row>
    <row r="589" spans="1:12" ht="15">
      <c r="A589" s="137">
        <v>130</v>
      </c>
      <c r="B589" s="100"/>
      <c r="C589" s="99" t="s">
        <v>473</v>
      </c>
      <c r="D589" s="100" t="s">
        <v>29</v>
      </c>
      <c r="E589" s="109" t="s">
        <v>474</v>
      </c>
      <c r="F589" s="102">
        <v>9.22</v>
      </c>
      <c r="G589" s="102">
        <v>9.85</v>
      </c>
      <c r="H589" s="102">
        <v>0.629999999999999</v>
      </c>
      <c r="I589" s="103">
        <v>5.2</v>
      </c>
      <c r="J589" s="104">
        <v>550</v>
      </c>
      <c r="K589" s="21">
        <f>SUM(H589*I589*J589*1.21)</f>
        <v>2180.1779999999967</v>
      </c>
      <c r="L589" s="236"/>
    </row>
    <row r="590" spans="1:12" ht="15">
      <c r="A590" s="138"/>
      <c r="B590" s="100"/>
      <c r="C590" s="99" t="s">
        <v>473</v>
      </c>
      <c r="D590" s="100" t="s">
        <v>29</v>
      </c>
      <c r="E590" s="109"/>
      <c r="F590" s="102">
        <v>9.85</v>
      </c>
      <c r="G590" s="102">
        <v>10.75</v>
      </c>
      <c r="H590" s="102">
        <v>0.9000000000000004</v>
      </c>
      <c r="I590" s="103">
        <v>4.6</v>
      </c>
      <c r="J590" s="104">
        <v>550</v>
      </c>
      <c r="K590" s="21">
        <f>SUM(H590*I590*J590*1.21)</f>
        <v>2755.170000000001</v>
      </c>
      <c r="L590" s="236"/>
    </row>
    <row r="591" spans="1:12" ht="15">
      <c r="A591" s="138"/>
      <c r="B591" s="100"/>
      <c r="C591" s="99" t="s">
        <v>473</v>
      </c>
      <c r="D591" s="100" t="s">
        <v>29</v>
      </c>
      <c r="E591" s="109"/>
      <c r="F591" s="102">
        <v>10.75</v>
      </c>
      <c r="G591" s="102">
        <v>11.102</v>
      </c>
      <c r="H591" s="102">
        <v>0.3520000000000003</v>
      </c>
      <c r="I591" s="103">
        <v>4.5</v>
      </c>
      <c r="J591" s="104">
        <v>270</v>
      </c>
      <c r="K591" s="21">
        <f>SUM(H591*I591*J591*1.21)</f>
        <v>517.4928000000004</v>
      </c>
      <c r="L591" s="236"/>
    </row>
    <row r="592" spans="1:12" ht="15">
      <c r="A592" s="295"/>
      <c r="B592" s="515" t="s">
        <v>475</v>
      </c>
      <c r="C592" s="516"/>
      <c r="D592" s="517"/>
      <c r="E592" s="109"/>
      <c r="F592" s="102"/>
      <c r="G592" s="102"/>
      <c r="H592" s="110">
        <f>SUBTOTAL(9,H589:H591)</f>
        <v>1.8819999999999997</v>
      </c>
      <c r="I592" s="103"/>
      <c r="J592" s="104"/>
      <c r="K592" s="22">
        <f>SUBTOTAL(9,K589:K591)</f>
        <v>5452.840799999998</v>
      </c>
      <c r="L592" s="236"/>
    </row>
    <row r="593" spans="1:12" ht="15">
      <c r="A593" s="332">
        <v>131</v>
      </c>
      <c r="B593" s="16"/>
      <c r="C593" s="38" t="s">
        <v>476</v>
      </c>
      <c r="D593" s="16" t="s">
        <v>38</v>
      </c>
      <c r="E593" s="58" t="s">
        <v>477</v>
      </c>
      <c r="F593" s="18">
        <v>0</v>
      </c>
      <c r="G593" s="18">
        <v>0.412</v>
      </c>
      <c r="H593" s="39">
        <f>G593-F593</f>
        <v>0.412</v>
      </c>
      <c r="I593" s="196">
        <v>3.8</v>
      </c>
      <c r="J593" s="41">
        <v>400</v>
      </c>
      <c r="K593" s="21">
        <f>SUM(H593*I593*J593)</f>
        <v>626.24</v>
      </c>
      <c r="L593" s="236"/>
    </row>
    <row r="594" spans="1:12" ht="15">
      <c r="A594" s="333"/>
      <c r="B594" s="16"/>
      <c r="C594" s="38" t="s">
        <v>476</v>
      </c>
      <c r="D594" s="16" t="s">
        <v>38</v>
      </c>
      <c r="E594" s="73"/>
      <c r="F594" s="18">
        <v>0.412</v>
      </c>
      <c r="G594" s="18">
        <v>1.322</v>
      </c>
      <c r="H594" s="39">
        <f>G594-F594</f>
        <v>0.9100000000000001</v>
      </c>
      <c r="I594" s="196">
        <v>4.5</v>
      </c>
      <c r="J594" s="41">
        <v>500</v>
      </c>
      <c r="K594" s="21">
        <f>SUM(H594*I594*J594)</f>
        <v>2047.5000000000002</v>
      </c>
      <c r="L594" s="236"/>
    </row>
    <row r="595" spans="1:12" ht="15">
      <c r="A595" s="509">
        <v>20</v>
      </c>
      <c r="B595" s="509"/>
      <c r="C595" s="509"/>
      <c r="D595" s="509"/>
      <c r="E595" s="509"/>
      <c r="F595" s="509"/>
      <c r="G595" s="509"/>
      <c r="H595" s="509"/>
      <c r="I595" s="509"/>
      <c r="J595" s="509"/>
      <c r="K595" s="509"/>
      <c r="L595" s="236"/>
    </row>
    <row r="596" spans="1:12" ht="15.75" thickBot="1">
      <c r="A596" s="509"/>
      <c r="B596" s="509"/>
      <c r="C596" s="509"/>
      <c r="D596" s="509"/>
      <c r="E596" s="509"/>
      <c r="F596" s="509"/>
      <c r="G596" s="509"/>
      <c r="H596" s="509"/>
      <c r="I596" s="509"/>
      <c r="J596" s="509"/>
      <c r="K596" s="509"/>
      <c r="L596" s="236"/>
    </row>
    <row r="597" spans="1:12" ht="36">
      <c r="A597" s="228" t="s">
        <v>0</v>
      </c>
      <c r="B597" s="229" t="s">
        <v>1</v>
      </c>
      <c r="C597" s="230" t="s">
        <v>2</v>
      </c>
      <c r="D597" s="231" t="s">
        <v>3</v>
      </c>
      <c r="E597" s="230" t="s">
        <v>4</v>
      </c>
      <c r="F597" s="526" t="s">
        <v>5</v>
      </c>
      <c r="G597" s="527"/>
      <c r="H597" s="232" t="s">
        <v>6</v>
      </c>
      <c r="I597" s="233" t="s">
        <v>7</v>
      </c>
      <c r="J597" s="234" t="s">
        <v>8</v>
      </c>
      <c r="K597" s="235" t="s">
        <v>9</v>
      </c>
      <c r="L597" s="236"/>
    </row>
    <row r="598" spans="1:12" ht="15" customHeight="1" thickBot="1">
      <c r="A598" s="237" t="s">
        <v>10</v>
      </c>
      <c r="B598" s="238"/>
      <c r="C598" s="239"/>
      <c r="D598" s="240"/>
      <c r="E598" s="241"/>
      <c r="F598" s="242" t="s">
        <v>11</v>
      </c>
      <c r="G598" s="243" t="s">
        <v>12</v>
      </c>
      <c r="H598" s="244" t="s">
        <v>13</v>
      </c>
      <c r="I598" s="245" t="s">
        <v>14</v>
      </c>
      <c r="J598" s="246" t="s">
        <v>15</v>
      </c>
      <c r="K598" s="247" t="s">
        <v>16</v>
      </c>
      <c r="L598" s="236"/>
    </row>
    <row r="599" spans="1:12" ht="3.75" customHeight="1">
      <c r="A599" s="333"/>
      <c r="B599" s="249"/>
      <c r="C599" s="250"/>
      <c r="D599" s="249"/>
      <c r="E599" s="249"/>
      <c r="F599" s="252"/>
      <c r="G599" s="252"/>
      <c r="H599" s="252"/>
      <c r="I599" s="253"/>
      <c r="J599" s="250"/>
      <c r="K599" s="254"/>
      <c r="L599" s="236"/>
    </row>
    <row r="600" spans="1:12" ht="15">
      <c r="A600" s="165"/>
      <c r="B600" s="16"/>
      <c r="C600" s="38" t="s">
        <v>476</v>
      </c>
      <c r="D600" s="16" t="s">
        <v>38</v>
      </c>
      <c r="E600" s="75"/>
      <c r="F600" s="18">
        <v>1.322</v>
      </c>
      <c r="G600" s="18">
        <v>2.414</v>
      </c>
      <c r="H600" s="39">
        <f>G600-F600</f>
        <v>1.092</v>
      </c>
      <c r="I600" s="196">
        <v>4.6</v>
      </c>
      <c r="J600" s="41">
        <v>500</v>
      </c>
      <c r="K600" s="21">
        <f>SUM(H600*I600*J600)</f>
        <v>2511.6</v>
      </c>
      <c r="L600" s="236"/>
    </row>
    <row r="601" spans="1:13" ht="15">
      <c r="A601" s="333"/>
      <c r="B601" s="534" t="s">
        <v>478</v>
      </c>
      <c r="C601" s="535"/>
      <c r="D601" s="536"/>
      <c r="E601" s="73"/>
      <c r="F601" s="18"/>
      <c r="G601" s="18"/>
      <c r="H601" s="42">
        <f>SUM(H593:H600)</f>
        <v>2.414</v>
      </c>
      <c r="I601" s="196"/>
      <c r="J601" s="41"/>
      <c r="K601" s="22">
        <f>SUBTOTAL(9,K593:K600)</f>
        <v>5185.34</v>
      </c>
      <c r="L601" s="321"/>
      <c r="M601" s="95"/>
    </row>
    <row r="602" spans="1:12" ht="15">
      <c r="A602" s="332">
        <v>132</v>
      </c>
      <c r="B602" s="16"/>
      <c r="C602" s="38" t="s">
        <v>479</v>
      </c>
      <c r="D602" s="16" t="s">
        <v>38</v>
      </c>
      <c r="E602" s="34" t="s">
        <v>480</v>
      </c>
      <c r="F602" s="18">
        <v>0</v>
      </c>
      <c r="G602" s="18">
        <v>1.133</v>
      </c>
      <c r="H602" s="39">
        <f>G602-F602</f>
        <v>1.133</v>
      </c>
      <c r="I602" s="196">
        <v>5</v>
      </c>
      <c r="J602" s="41">
        <v>500</v>
      </c>
      <c r="K602" s="21">
        <f>SUM(H602*I602*J602)</f>
        <v>2832.5</v>
      </c>
      <c r="L602" s="255"/>
    </row>
    <row r="603" spans="1:12" ht="15">
      <c r="A603" s="165"/>
      <c r="B603" s="16"/>
      <c r="C603" s="38" t="s">
        <v>479</v>
      </c>
      <c r="D603" s="16" t="s">
        <v>38</v>
      </c>
      <c r="E603" s="73"/>
      <c r="F603" s="18">
        <v>3.299</v>
      </c>
      <c r="G603" s="18">
        <v>4.759</v>
      </c>
      <c r="H603" s="39">
        <f>G603-F603</f>
        <v>1.4600000000000004</v>
      </c>
      <c r="I603" s="196">
        <v>4.9</v>
      </c>
      <c r="J603" s="41">
        <v>400</v>
      </c>
      <c r="K603" s="21">
        <f>SUM(H603*I603*J603)</f>
        <v>2861.600000000001</v>
      </c>
      <c r="L603" s="255"/>
    </row>
    <row r="604" spans="1:12" ht="15">
      <c r="A604" s="165"/>
      <c r="B604" s="16"/>
      <c r="C604" s="38" t="s">
        <v>479</v>
      </c>
      <c r="D604" s="16" t="s">
        <v>38</v>
      </c>
      <c r="E604" s="73"/>
      <c r="F604" s="18">
        <v>4.759</v>
      </c>
      <c r="G604" s="18">
        <v>5.575</v>
      </c>
      <c r="H604" s="39">
        <f>G604-F604</f>
        <v>0.8159999999999998</v>
      </c>
      <c r="I604" s="196">
        <v>4</v>
      </c>
      <c r="J604" s="41">
        <v>400</v>
      </c>
      <c r="K604" s="21">
        <f>SUM(H604*I604*J604)</f>
        <v>1305.5999999999997</v>
      </c>
      <c r="L604" s="255"/>
    </row>
    <row r="605" spans="1:12" ht="15">
      <c r="A605" s="333"/>
      <c r="B605" s="534" t="s">
        <v>481</v>
      </c>
      <c r="C605" s="535"/>
      <c r="D605" s="536"/>
      <c r="E605" s="73"/>
      <c r="F605" s="18"/>
      <c r="G605" s="18"/>
      <c r="H605" s="42">
        <f>SUM(H602:H604)</f>
        <v>3.4090000000000003</v>
      </c>
      <c r="I605" s="196"/>
      <c r="J605" s="41"/>
      <c r="K605" s="22">
        <f>SUBTOTAL(9,K602:K604)</f>
        <v>6999.7</v>
      </c>
      <c r="L605" s="236"/>
    </row>
    <row r="606" spans="1:12" ht="15">
      <c r="A606" s="545">
        <v>133</v>
      </c>
      <c r="B606" s="208"/>
      <c r="C606" s="208" t="s">
        <v>964</v>
      </c>
      <c r="D606" s="208" t="s">
        <v>112</v>
      </c>
      <c r="E606" s="181" t="s">
        <v>482</v>
      </c>
      <c r="F606" s="24">
        <v>1.246</v>
      </c>
      <c r="G606" s="18">
        <v>1.472</v>
      </c>
      <c r="H606" s="39">
        <f>G606-F606</f>
        <v>0.22599999999999998</v>
      </c>
      <c r="I606" s="196">
        <v>5</v>
      </c>
      <c r="J606" s="41">
        <v>750</v>
      </c>
      <c r="K606" s="21">
        <f>SUM(H606*I606*J606)</f>
        <v>847.4999999999999</v>
      </c>
      <c r="L606" s="255"/>
    </row>
    <row r="607" spans="1:12" ht="15">
      <c r="A607" s="546">
        <v>26</v>
      </c>
      <c r="B607" s="302"/>
      <c r="C607" s="302" t="s">
        <v>964</v>
      </c>
      <c r="D607" s="302" t="s">
        <v>112</v>
      </c>
      <c r="E607" s="256"/>
      <c r="F607" s="24">
        <v>1.996</v>
      </c>
      <c r="G607" s="18">
        <v>2.608</v>
      </c>
      <c r="H607" s="39">
        <f>G607-F607</f>
        <v>0.6120000000000001</v>
      </c>
      <c r="I607" s="196">
        <v>6</v>
      </c>
      <c r="J607" s="41">
        <v>450</v>
      </c>
      <c r="K607" s="21">
        <f>SUM(H607*I607*J607)</f>
        <v>1652.4000000000003</v>
      </c>
      <c r="L607" s="255"/>
    </row>
    <row r="608" spans="1:12" ht="15">
      <c r="A608" s="334"/>
      <c r="B608" s="547" t="s">
        <v>483</v>
      </c>
      <c r="C608" s="548"/>
      <c r="D608" s="549"/>
      <c r="E608" s="292"/>
      <c r="F608" s="139"/>
      <c r="G608" s="31"/>
      <c r="H608" s="42">
        <f>SUBTOTAL(9,H606:H607)</f>
        <v>0.8380000000000001</v>
      </c>
      <c r="I608" s="197"/>
      <c r="J608" s="44"/>
      <c r="K608" s="22">
        <f>SUBTOTAL(9,K606:K607)</f>
        <v>2499.9</v>
      </c>
      <c r="L608" s="236"/>
    </row>
    <row r="609" spans="1:12" ht="15">
      <c r="A609" s="298">
        <v>134</v>
      </c>
      <c r="B609" s="144" t="s">
        <v>88</v>
      </c>
      <c r="C609" s="159" t="s">
        <v>484</v>
      </c>
      <c r="D609" s="144" t="s">
        <v>116</v>
      </c>
      <c r="E609" s="156" t="s">
        <v>485</v>
      </c>
      <c r="F609" s="157">
        <v>0.02</v>
      </c>
      <c r="G609" s="157">
        <v>0.454</v>
      </c>
      <c r="H609" s="273">
        <f>G609-F609</f>
        <v>0.434</v>
      </c>
      <c r="I609" s="274">
        <v>5</v>
      </c>
      <c r="J609" s="276">
        <v>890</v>
      </c>
      <c r="K609" s="160">
        <f>SUM(H609*I609*J609)</f>
        <v>1931.3</v>
      </c>
      <c r="L609" s="255"/>
    </row>
    <row r="610" spans="1:12" ht="15">
      <c r="A610" s="299"/>
      <c r="B610" s="193" t="s">
        <v>143</v>
      </c>
      <c r="C610" s="159" t="s">
        <v>484</v>
      </c>
      <c r="D610" s="144" t="s">
        <v>116</v>
      </c>
      <c r="E610" s="156"/>
      <c r="F610" s="157">
        <v>0.454</v>
      </c>
      <c r="G610" s="157">
        <v>1.775</v>
      </c>
      <c r="H610" s="273">
        <f>G610-F610</f>
        <v>1.321</v>
      </c>
      <c r="I610" s="274">
        <v>4</v>
      </c>
      <c r="J610" s="276">
        <v>385</v>
      </c>
      <c r="K610" s="160">
        <f>SUM(H610*I610*J610)</f>
        <v>2034.34</v>
      </c>
      <c r="L610" s="255"/>
    </row>
    <row r="611" spans="1:12" ht="15">
      <c r="A611" s="300"/>
      <c r="B611" s="547" t="s">
        <v>967</v>
      </c>
      <c r="C611" s="548"/>
      <c r="D611" s="549"/>
      <c r="E611" s="269"/>
      <c r="F611" s="270"/>
      <c r="G611" s="270"/>
      <c r="H611" s="146">
        <f>SUBTOTAL(9,H609:H610)</f>
        <v>1.755</v>
      </c>
      <c r="I611" s="147"/>
      <c r="J611" s="94"/>
      <c r="K611" s="94">
        <f>SUBTOTAL(9,K609:K610)</f>
        <v>3965.64</v>
      </c>
      <c r="L611" s="236"/>
    </row>
    <row r="612" spans="1:12" ht="15">
      <c r="A612" s="420">
        <v>135</v>
      </c>
      <c r="B612" s="152"/>
      <c r="C612" s="153" t="s">
        <v>486</v>
      </c>
      <c r="D612" s="152" t="s">
        <v>116</v>
      </c>
      <c r="E612" s="180" t="s">
        <v>487</v>
      </c>
      <c r="F612" s="155">
        <v>1.401</v>
      </c>
      <c r="G612" s="155">
        <v>2.854</v>
      </c>
      <c r="H612" s="266">
        <f>G612-F612</f>
        <v>1.453</v>
      </c>
      <c r="I612" s="267">
        <v>5.2</v>
      </c>
      <c r="J612" s="268">
        <v>385</v>
      </c>
      <c r="K612" s="418">
        <f>SUM(H612*I612*J612)</f>
        <v>2908.9060000000004</v>
      </c>
      <c r="L612" s="255"/>
    </row>
    <row r="613" spans="1:12" ht="15">
      <c r="A613" s="419"/>
      <c r="B613" s="152"/>
      <c r="C613" s="153" t="s">
        <v>486</v>
      </c>
      <c r="D613" s="152" t="s">
        <v>116</v>
      </c>
      <c r="E613" s="180"/>
      <c r="F613" s="155">
        <v>2.854</v>
      </c>
      <c r="G613" s="155">
        <v>3.089</v>
      </c>
      <c r="H613" s="266">
        <f>G613-F613</f>
        <v>0.23499999999999988</v>
      </c>
      <c r="I613" s="267">
        <v>5.2</v>
      </c>
      <c r="J613" s="268">
        <v>890</v>
      </c>
      <c r="K613" s="418">
        <f>SUM(H613*I613*J613)</f>
        <v>1087.5799999999995</v>
      </c>
      <c r="L613" s="255"/>
    </row>
    <row r="614" spans="1:12" ht="15">
      <c r="A614" s="294"/>
      <c r="B614" s="547" t="s">
        <v>968</v>
      </c>
      <c r="C614" s="548"/>
      <c r="D614" s="549"/>
      <c r="E614" s="156"/>
      <c r="F614" s="145"/>
      <c r="G614" s="145"/>
      <c r="H614" s="146">
        <f>SUBTOTAL(9,H612:H613)</f>
        <v>1.688</v>
      </c>
      <c r="I614" s="147"/>
      <c r="J614" s="94"/>
      <c r="K614" s="94">
        <f>SUBTOTAL(9,K612:K613)</f>
        <v>3996.486</v>
      </c>
      <c r="L614" s="236"/>
    </row>
    <row r="615" spans="1:12" ht="15">
      <c r="A615" s="520">
        <v>136</v>
      </c>
      <c r="B615" s="263"/>
      <c r="C615" s="16" t="s">
        <v>488</v>
      </c>
      <c r="D615" s="16" t="s">
        <v>47</v>
      </c>
      <c r="E615" s="80" t="s">
        <v>489</v>
      </c>
      <c r="F615" s="81">
        <v>1.993</v>
      </c>
      <c r="G615" s="81">
        <v>2.765</v>
      </c>
      <c r="H615" s="264">
        <f>SUM(G615-F615)</f>
        <v>0.772</v>
      </c>
      <c r="I615" s="148">
        <v>5.4</v>
      </c>
      <c r="J615" s="149">
        <v>350</v>
      </c>
      <c r="K615" s="21">
        <f>SUM(H615*I615*J615)</f>
        <v>1459.08</v>
      </c>
      <c r="L615" s="255"/>
    </row>
    <row r="616" spans="1:12" ht="15">
      <c r="A616" s="522"/>
      <c r="B616" s="534" t="s">
        <v>969</v>
      </c>
      <c r="C616" s="535"/>
      <c r="D616" s="536"/>
      <c r="E616" s="87"/>
      <c r="F616" s="88"/>
      <c r="G616" s="88"/>
      <c r="H616" s="42">
        <f>SUM(H615)</f>
        <v>0.772</v>
      </c>
      <c r="I616" s="150"/>
      <c r="J616" s="151"/>
      <c r="K616" s="22">
        <f>SUM(K615)</f>
        <v>1459.08</v>
      </c>
      <c r="L616" s="236"/>
    </row>
    <row r="617" spans="1:12" ht="15">
      <c r="A617" s="215">
        <v>137</v>
      </c>
      <c r="B617" s="208"/>
      <c r="C617" s="208" t="s">
        <v>965</v>
      </c>
      <c r="D617" s="208" t="s">
        <v>112</v>
      </c>
      <c r="E617" s="181" t="s">
        <v>490</v>
      </c>
      <c r="F617" s="24">
        <v>1.176</v>
      </c>
      <c r="G617" s="18">
        <v>2.323</v>
      </c>
      <c r="H617" s="39">
        <f>G617-F617</f>
        <v>1.147</v>
      </c>
      <c r="I617" s="196">
        <v>4.76974716652136</v>
      </c>
      <c r="J617" s="41">
        <v>450</v>
      </c>
      <c r="K617" s="21">
        <f>SUM(H617*I617*J617)</f>
        <v>2461.905</v>
      </c>
      <c r="L617" s="255"/>
    </row>
    <row r="618" spans="1:12" ht="15">
      <c r="A618" s="416"/>
      <c r="B618" s="547" t="s">
        <v>491</v>
      </c>
      <c r="C618" s="548"/>
      <c r="D618" s="549"/>
      <c r="E618" s="184"/>
      <c r="F618" s="139"/>
      <c r="G618" s="31"/>
      <c r="H618" s="42">
        <f>SUBTOTAL(9,H617:H617)</f>
        <v>1.147</v>
      </c>
      <c r="I618" s="197"/>
      <c r="J618" s="44"/>
      <c r="K618" s="22">
        <f>SUBTOTAL(9,K617:K617)</f>
        <v>2461.905</v>
      </c>
      <c r="L618" s="236"/>
    </row>
    <row r="619" spans="1:12" ht="15">
      <c r="A619" s="545">
        <v>138</v>
      </c>
      <c r="B619" s="159"/>
      <c r="C619" s="159" t="s">
        <v>966</v>
      </c>
      <c r="D619" s="159" t="s">
        <v>112</v>
      </c>
      <c r="E619" s="181" t="s">
        <v>492</v>
      </c>
      <c r="F619" s="24">
        <v>1.389</v>
      </c>
      <c r="G619" s="18">
        <v>1.586</v>
      </c>
      <c r="H619" s="39">
        <f>G619-F619</f>
        <v>0.19700000000000006</v>
      </c>
      <c r="I619" s="196">
        <v>4.7969543147208125</v>
      </c>
      <c r="J619" s="41">
        <v>450</v>
      </c>
      <c r="K619" s="21">
        <f>SUM(H619*I619*J619)</f>
        <v>425.25000000000017</v>
      </c>
      <c r="L619" s="255"/>
    </row>
    <row r="620" spans="1:12" ht="15">
      <c r="A620" s="546">
        <v>28</v>
      </c>
      <c r="B620" s="303"/>
      <c r="C620" s="303" t="s">
        <v>966</v>
      </c>
      <c r="D620" s="303" t="s">
        <v>112</v>
      </c>
      <c r="E620" s="256"/>
      <c r="F620" s="24">
        <v>1.586</v>
      </c>
      <c r="G620" s="18">
        <v>2.72</v>
      </c>
      <c r="H620" s="39">
        <f>G620-F620</f>
        <v>1.1340000000000001</v>
      </c>
      <c r="I620" s="196">
        <v>4.488095238095238</v>
      </c>
      <c r="J620" s="41">
        <v>450</v>
      </c>
      <c r="K620" s="21">
        <f>SUM(H620*I620*J620)</f>
        <v>2290.2750000000005</v>
      </c>
      <c r="L620" s="255"/>
    </row>
    <row r="621" spans="1:12" ht="15">
      <c r="A621" s="334"/>
      <c r="B621" s="547" t="s">
        <v>493</v>
      </c>
      <c r="C621" s="548"/>
      <c r="D621" s="549"/>
      <c r="E621" s="292"/>
      <c r="F621" s="139"/>
      <c r="G621" s="31"/>
      <c r="H621" s="42">
        <f>SUBTOTAL(9,H619:H620)</f>
        <v>1.3310000000000002</v>
      </c>
      <c r="I621" s="197"/>
      <c r="J621" s="44"/>
      <c r="K621" s="22">
        <f>SUBTOTAL(9,K619:K620)</f>
        <v>2715.5250000000005</v>
      </c>
      <c r="L621" s="236"/>
    </row>
    <row r="622" spans="1:12" ht="15">
      <c r="A622" s="332">
        <v>139</v>
      </c>
      <c r="B622" s="16"/>
      <c r="C622" s="38" t="s">
        <v>494</v>
      </c>
      <c r="D622" s="16" t="s">
        <v>18</v>
      </c>
      <c r="E622" s="34" t="s">
        <v>495</v>
      </c>
      <c r="F622" s="18">
        <v>0</v>
      </c>
      <c r="G622" s="18">
        <v>1.761</v>
      </c>
      <c r="H622" s="39">
        <f>G622-F622</f>
        <v>1.761</v>
      </c>
      <c r="I622" s="40">
        <v>4.2</v>
      </c>
      <c r="J622" s="41">
        <v>366</v>
      </c>
      <c r="K622" s="21">
        <f>SUM(H622*I622*J622)</f>
        <v>2707.0092</v>
      </c>
      <c r="L622" s="255"/>
    </row>
    <row r="623" spans="1:12" ht="15">
      <c r="A623" s="333"/>
      <c r="B623" s="547" t="s">
        <v>496</v>
      </c>
      <c r="C623" s="548"/>
      <c r="D623" s="549"/>
      <c r="E623" s="59"/>
      <c r="F623" s="31"/>
      <c r="G623" s="31"/>
      <c r="H623" s="42">
        <f>SUM(H622:H622)</f>
        <v>1.761</v>
      </c>
      <c r="I623" s="43"/>
      <c r="J623" s="44"/>
      <c r="K623" s="22">
        <f>SUM(K622:K622)</f>
        <v>2707.0092</v>
      </c>
      <c r="L623" s="236"/>
    </row>
    <row r="624" spans="1:12" ht="15">
      <c r="A624" s="137">
        <v>140</v>
      </c>
      <c r="B624" s="100"/>
      <c r="C624" s="99" t="s">
        <v>497</v>
      </c>
      <c r="D624" s="100" t="s">
        <v>29</v>
      </c>
      <c r="E624" s="109" t="s">
        <v>498</v>
      </c>
      <c r="F624" s="102">
        <v>1.007</v>
      </c>
      <c r="G624" s="102">
        <v>2.207</v>
      </c>
      <c r="H624" s="102">
        <v>1.2</v>
      </c>
      <c r="I624" s="103">
        <v>5</v>
      </c>
      <c r="J624" s="104">
        <v>270</v>
      </c>
      <c r="K624" s="21">
        <f>SUM(H624*I624*J624*1.21)</f>
        <v>1960.2</v>
      </c>
      <c r="L624" s="255"/>
    </row>
    <row r="625" spans="1:12" ht="15">
      <c r="A625" s="138"/>
      <c r="B625" s="100"/>
      <c r="C625" s="99" t="s">
        <v>497</v>
      </c>
      <c r="D625" s="100" t="s">
        <v>29</v>
      </c>
      <c r="E625" s="121"/>
      <c r="F625" s="102">
        <v>2.207</v>
      </c>
      <c r="G625" s="102">
        <v>3.394</v>
      </c>
      <c r="H625" s="102">
        <v>1.1870000000000003</v>
      </c>
      <c r="I625" s="103">
        <v>4.6</v>
      </c>
      <c r="J625" s="104">
        <v>270</v>
      </c>
      <c r="K625" s="21">
        <f>SUM(H625*I625*J625*1.21)</f>
        <v>1783.8473400000005</v>
      </c>
      <c r="L625" s="255"/>
    </row>
    <row r="626" spans="1:12" ht="15">
      <c r="A626" s="295"/>
      <c r="B626" s="515" t="s">
        <v>499</v>
      </c>
      <c r="C626" s="516"/>
      <c r="D626" s="517"/>
      <c r="E626" s="121"/>
      <c r="F626" s="102"/>
      <c r="G626" s="102"/>
      <c r="H626" s="110">
        <f>SUBTOTAL(9,H624:H625)</f>
        <v>2.3870000000000005</v>
      </c>
      <c r="I626" s="103"/>
      <c r="J626" s="104"/>
      <c r="K626" s="22">
        <f>SUBTOTAL(9,K624:K625)</f>
        <v>3744.0473400000005</v>
      </c>
      <c r="L626" s="236"/>
    </row>
    <row r="627" spans="1:12" ht="15">
      <c r="A627" s="332">
        <v>141</v>
      </c>
      <c r="B627" s="16"/>
      <c r="C627" s="38" t="s">
        <v>500</v>
      </c>
      <c r="D627" s="16" t="s">
        <v>38</v>
      </c>
      <c r="E627" s="34" t="s">
        <v>501</v>
      </c>
      <c r="F627" s="18">
        <v>0</v>
      </c>
      <c r="G627" s="18">
        <v>1.149</v>
      </c>
      <c r="H627" s="39">
        <f>G627-F627</f>
        <v>1.149</v>
      </c>
      <c r="I627" s="196">
        <v>4.5</v>
      </c>
      <c r="J627" s="41">
        <v>400</v>
      </c>
      <c r="K627" s="21">
        <f>SUM(H627*I627*J627)</f>
        <v>2068.2000000000003</v>
      </c>
      <c r="L627" s="255"/>
    </row>
    <row r="628" spans="1:12" ht="15">
      <c r="A628" s="165"/>
      <c r="B628" s="16"/>
      <c r="C628" s="38" t="s">
        <v>500</v>
      </c>
      <c r="D628" s="16" t="s">
        <v>38</v>
      </c>
      <c r="E628" s="73"/>
      <c r="F628" s="18">
        <v>1.149</v>
      </c>
      <c r="G628" s="18">
        <v>1.44</v>
      </c>
      <c r="H628" s="39">
        <f>G628-F628</f>
        <v>0.2909999999999999</v>
      </c>
      <c r="I628" s="196">
        <v>4.5</v>
      </c>
      <c r="J628" s="41">
        <v>500</v>
      </c>
      <c r="K628" s="21">
        <f>SUM(H628*I628*J628)</f>
        <v>654.7499999999999</v>
      </c>
      <c r="L628" s="255"/>
    </row>
    <row r="629" spans="1:12" ht="15">
      <c r="A629" s="333"/>
      <c r="B629" s="547" t="s">
        <v>502</v>
      </c>
      <c r="C629" s="548"/>
      <c r="D629" s="549"/>
      <c r="E629" s="73"/>
      <c r="F629" s="18"/>
      <c r="G629" s="18"/>
      <c r="H629" s="42">
        <f>SUM(H627:H628)</f>
        <v>1.44</v>
      </c>
      <c r="I629" s="196"/>
      <c r="J629" s="41"/>
      <c r="K629" s="22">
        <f>SUBTOTAL(9,K627:K628)</f>
        <v>2722.9500000000003</v>
      </c>
      <c r="L629" s="236"/>
    </row>
    <row r="630" spans="1:12" ht="15">
      <c r="A630" s="509">
        <v>21</v>
      </c>
      <c r="B630" s="509"/>
      <c r="C630" s="509"/>
      <c r="D630" s="509"/>
      <c r="E630" s="509"/>
      <c r="F630" s="509"/>
      <c r="G630" s="509"/>
      <c r="H630" s="509"/>
      <c r="I630" s="509"/>
      <c r="J630" s="509"/>
      <c r="K630" s="509"/>
      <c r="L630" s="236"/>
    </row>
    <row r="631" spans="1:12" ht="15.75" thickBot="1">
      <c r="A631" s="509"/>
      <c r="B631" s="509"/>
      <c r="C631" s="509"/>
      <c r="D631" s="509"/>
      <c r="E631" s="509"/>
      <c r="F631" s="509"/>
      <c r="G631" s="509"/>
      <c r="H631" s="509"/>
      <c r="I631" s="509"/>
      <c r="J631" s="509"/>
      <c r="K631" s="509"/>
      <c r="L631" s="236"/>
    </row>
    <row r="632" spans="1:12" ht="36">
      <c r="A632" s="228" t="s">
        <v>0</v>
      </c>
      <c r="B632" s="229" t="s">
        <v>1</v>
      </c>
      <c r="C632" s="230" t="s">
        <v>2</v>
      </c>
      <c r="D632" s="231" t="s">
        <v>3</v>
      </c>
      <c r="E632" s="230" t="s">
        <v>4</v>
      </c>
      <c r="F632" s="526" t="s">
        <v>5</v>
      </c>
      <c r="G632" s="527"/>
      <c r="H632" s="232" t="s">
        <v>6</v>
      </c>
      <c r="I632" s="233" t="s">
        <v>7</v>
      </c>
      <c r="J632" s="234" t="s">
        <v>8</v>
      </c>
      <c r="K632" s="235" t="s">
        <v>9</v>
      </c>
      <c r="L632" s="236"/>
    </row>
    <row r="633" spans="1:12" ht="15" customHeight="1" thickBot="1">
      <c r="A633" s="237" t="s">
        <v>10</v>
      </c>
      <c r="B633" s="238"/>
      <c r="C633" s="239"/>
      <c r="D633" s="240"/>
      <c r="E633" s="241"/>
      <c r="F633" s="242" t="s">
        <v>11</v>
      </c>
      <c r="G633" s="243" t="s">
        <v>12</v>
      </c>
      <c r="H633" s="244" t="s">
        <v>13</v>
      </c>
      <c r="I633" s="245" t="s">
        <v>14</v>
      </c>
      <c r="J633" s="246" t="s">
        <v>15</v>
      </c>
      <c r="K633" s="247" t="s">
        <v>16</v>
      </c>
      <c r="L633" s="236"/>
    </row>
    <row r="634" spans="1:12" ht="3.75" customHeight="1">
      <c r="A634" s="333"/>
      <c r="B634" s="249"/>
      <c r="C634" s="250"/>
      <c r="D634" s="249"/>
      <c r="E634" s="249"/>
      <c r="F634" s="252"/>
      <c r="G634" s="252"/>
      <c r="H634" s="252"/>
      <c r="I634" s="253"/>
      <c r="J634" s="250"/>
      <c r="K634" s="254"/>
      <c r="L634" s="236"/>
    </row>
    <row r="635" spans="1:12" ht="15">
      <c r="A635" s="332">
        <v>142</v>
      </c>
      <c r="B635" s="16"/>
      <c r="C635" s="38" t="s">
        <v>503</v>
      </c>
      <c r="D635" s="16" t="s">
        <v>18</v>
      </c>
      <c r="E635" s="58" t="s">
        <v>504</v>
      </c>
      <c r="F635" s="18">
        <v>5.271</v>
      </c>
      <c r="G635" s="18">
        <v>6.268</v>
      </c>
      <c r="H635" s="39">
        <f>G635-F635</f>
        <v>0.9969999999999999</v>
      </c>
      <c r="I635" s="40">
        <v>5</v>
      </c>
      <c r="J635" s="41">
        <v>537</v>
      </c>
      <c r="K635" s="21">
        <f>SUM(H635*I635*J635)</f>
        <v>2676.9449999999997</v>
      </c>
      <c r="L635" s="236"/>
    </row>
    <row r="636" spans="1:13" ht="15">
      <c r="A636" s="333"/>
      <c r="B636" s="542" t="s">
        <v>505</v>
      </c>
      <c r="C636" s="543"/>
      <c r="D636" s="544"/>
      <c r="E636" s="61"/>
      <c r="F636" s="31"/>
      <c r="G636" s="31"/>
      <c r="H636" s="42">
        <f>SUM(H635)</f>
        <v>0.9969999999999999</v>
      </c>
      <c r="I636" s="43"/>
      <c r="J636" s="44"/>
      <c r="K636" s="22">
        <f>SUM(K635:K635)</f>
        <v>2676.9449999999997</v>
      </c>
      <c r="L636" s="321"/>
      <c r="M636" s="95"/>
    </row>
    <row r="637" spans="1:12" ht="15">
      <c r="A637" s="332">
        <v>143</v>
      </c>
      <c r="B637" s="30"/>
      <c r="C637" s="45" t="s">
        <v>506</v>
      </c>
      <c r="D637" s="16" t="s">
        <v>18</v>
      </c>
      <c r="E637" s="35" t="s">
        <v>507</v>
      </c>
      <c r="F637" s="29">
        <v>0</v>
      </c>
      <c r="G637" s="29">
        <v>0.55</v>
      </c>
      <c r="H637" s="29">
        <f>G637-F637</f>
        <v>0.55</v>
      </c>
      <c r="I637" s="191">
        <v>4.8</v>
      </c>
      <c r="J637" s="45">
        <v>329</v>
      </c>
      <c r="K637" s="21">
        <f>SUM(H637*I637*J637)</f>
        <v>868.5600000000001</v>
      </c>
      <c r="L637" s="255"/>
    </row>
    <row r="638" spans="1:12" ht="15">
      <c r="A638" s="296"/>
      <c r="B638" s="45"/>
      <c r="C638" s="45" t="s">
        <v>506</v>
      </c>
      <c r="D638" s="16" t="s">
        <v>18</v>
      </c>
      <c r="E638" s="63" t="s">
        <v>508</v>
      </c>
      <c r="F638" s="29">
        <v>0.55</v>
      </c>
      <c r="G638" s="29">
        <v>0.682</v>
      </c>
      <c r="H638" s="29">
        <f>G638-F638</f>
        <v>0.132</v>
      </c>
      <c r="I638" s="191">
        <v>4.9</v>
      </c>
      <c r="J638" s="45">
        <v>329</v>
      </c>
      <c r="K638" s="21">
        <f>SUM(H638*I638*J638)</f>
        <v>212.7972</v>
      </c>
      <c r="L638" s="255"/>
    </row>
    <row r="639" spans="1:12" ht="15">
      <c r="A639" s="297"/>
      <c r="B639" s="542" t="s">
        <v>971</v>
      </c>
      <c r="C639" s="543"/>
      <c r="D639" s="544"/>
      <c r="E639" s="64"/>
      <c r="F639" s="33"/>
      <c r="G639" s="33"/>
      <c r="H639" s="33">
        <f>SUM(H638)</f>
        <v>0.132</v>
      </c>
      <c r="I639" s="205"/>
      <c r="J639" s="204"/>
      <c r="K639" s="22">
        <f>SUM(K637+K638)</f>
        <v>1081.3572000000001</v>
      </c>
      <c r="L639" s="236"/>
    </row>
    <row r="640" spans="1:12" ht="15">
      <c r="A640" s="298">
        <v>144</v>
      </c>
      <c r="B640" s="144"/>
      <c r="C640" s="159" t="s">
        <v>509</v>
      </c>
      <c r="D640" s="77" t="s">
        <v>116</v>
      </c>
      <c r="E640" s="156" t="s">
        <v>510</v>
      </c>
      <c r="F640" s="157">
        <v>4.974</v>
      </c>
      <c r="G640" s="157">
        <v>5.376</v>
      </c>
      <c r="H640" s="273">
        <f>G640-F640</f>
        <v>0.40200000000000014</v>
      </c>
      <c r="I640" s="194">
        <v>5.5</v>
      </c>
      <c r="J640" s="276">
        <v>890</v>
      </c>
      <c r="K640" s="160">
        <f>SUM(H640*I640*J640)</f>
        <v>1967.7900000000006</v>
      </c>
      <c r="L640" s="255"/>
    </row>
    <row r="641" spans="1:12" ht="15">
      <c r="A641" s="299"/>
      <c r="B641" s="144"/>
      <c r="C641" s="159" t="s">
        <v>509</v>
      </c>
      <c r="D641" s="77" t="s">
        <v>116</v>
      </c>
      <c r="E641" s="156"/>
      <c r="F641" s="157">
        <v>5.376</v>
      </c>
      <c r="G641" s="157">
        <v>8.788</v>
      </c>
      <c r="H641" s="273">
        <f>G641-F641</f>
        <v>3.412</v>
      </c>
      <c r="I641" s="274">
        <v>5.5</v>
      </c>
      <c r="J641" s="276">
        <v>385</v>
      </c>
      <c r="K641" s="160">
        <f>SUM(H641*I641*J641)</f>
        <v>7224.909999999999</v>
      </c>
      <c r="L641" s="255"/>
    </row>
    <row r="642" spans="1:12" ht="15">
      <c r="A642" s="299"/>
      <c r="B642" s="144"/>
      <c r="C642" s="159" t="s">
        <v>509</v>
      </c>
      <c r="D642" s="77" t="s">
        <v>116</v>
      </c>
      <c r="E642" s="156"/>
      <c r="F642" s="157">
        <v>8.788</v>
      </c>
      <c r="G642" s="157">
        <v>9.006</v>
      </c>
      <c r="H642" s="273">
        <f>G642-F642</f>
        <v>0.21799999999999997</v>
      </c>
      <c r="I642" s="274">
        <v>5</v>
      </c>
      <c r="J642" s="276">
        <v>890</v>
      </c>
      <c r="K642" s="160">
        <f>SUM(H642*I642*J642)</f>
        <v>970.0999999999999</v>
      </c>
      <c r="L642" s="255"/>
    </row>
    <row r="643" spans="1:12" ht="15">
      <c r="A643" s="294"/>
      <c r="B643" s="542" t="s">
        <v>931</v>
      </c>
      <c r="C643" s="543"/>
      <c r="D643" s="544"/>
      <c r="E643" s="156"/>
      <c r="F643" s="145"/>
      <c r="G643" s="145"/>
      <c r="H643" s="146">
        <f>SUBTOTAL(9,H640:H642)</f>
        <v>4.032</v>
      </c>
      <c r="I643" s="147"/>
      <c r="J643" s="94"/>
      <c r="K643" s="94">
        <f>SUBTOTAL(9,K640:K642)</f>
        <v>10162.8</v>
      </c>
      <c r="L643" s="236"/>
    </row>
    <row r="644" spans="1:12" ht="15">
      <c r="A644" s="298">
        <v>145</v>
      </c>
      <c r="B644" s="144" t="s">
        <v>511</v>
      </c>
      <c r="C644" s="159" t="s">
        <v>512</v>
      </c>
      <c r="D644" s="77" t="s">
        <v>116</v>
      </c>
      <c r="E644" s="156" t="s">
        <v>513</v>
      </c>
      <c r="F644" s="157">
        <v>0</v>
      </c>
      <c r="G644" s="157">
        <v>0.543</v>
      </c>
      <c r="H644" s="273">
        <f>G644-F644</f>
        <v>0.543</v>
      </c>
      <c r="I644" s="194">
        <v>10.1</v>
      </c>
      <c r="J644" s="276">
        <v>280</v>
      </c>
      <c r="K644" s="160">
        <f>SUM(H644*I644*J644)</f>
        <v>1535.604</v>
      </c>
      <c r="L644" s="255"/>
    </row>
    <row r="645" spans="1:12" ht="15">
      <c r="A645" s="294"/>
      <c r="B645" s="542" t="s">
        <v>972</v>
      </c>
      <c r="C645" s="543"/>
      <c r="D645" s="544"/>
      <c r="E645" s="156"/>
      <c r="F645" s="145"/>
      <c r="G645" s="145"/>
      <c r="H645" s="146">
        <f>SUBTOTAL(9,H644:H644)</f>
        <v>0.543</v>
      </c>
      <c r="I645" s="147"/>
      <c r="J645" s="94"/>
      <c r="K645" s="94">
        <f>SUBTOTAL(9,K644:K644)</f>
        <v>1535.604</v>
      </c>
      <c r="L645" s="236"/>
    </row>
    <row r="646" spans="1:12" ht="15">
      <c r="A646" s="332">
        <v>146</v>
      </c>
      <c r="B646" s="16"/>
      <c r="C646" s="38" t="s">
        <v>514</v>
      </c>
      <c r="D646" s="16" t="s">
        <v>44</v>
      </c>
      <c r="E646" s="58" t="s">
        <v>515</v>
      </c>
      <c r="F646" s="18">
        <v>8.876</v>
      </c>
      <c r="G646" s="18">
        <v>13</v>
      </c>
      <c r="H646" s="39">
        <f>G646-F646</f>
        <v>4.1240000000000006</v>
      </c>
      <c r="I646" s="196">
        <v>5.3</v>
      </c>
      <c r="J646" s="41">
        <v>480</v>
      </c>
      <c r="K646" s="21">
        <f>SUM(H646*I646*J646)</f>
        <v>10491.456000000002</v>
      </c>
      <c r="L646" s="255"/>
    </row>
    <row r="647" spans="1:12" ht="15">
      <c r="A647" s="333"/>
      <c r="B647" s="542" t="s">
        <v>516</v>
      </c>
      <c r="C647" s="543"/>
      <c r="D647" s="544"/>
      <c r="E647" s="74"/>
      <c r="F647" s="18"/>
      <c r="G647" s="18"/>
      <c r="H647" s="42">
        <f>SUM(H646)</f>
        <v>4.1240000000000006</v>
      </c>
      <c r="I647" s="196"/>
      <c r="J647" s="41"/>
      <c r="K647" s="22">
        <f>SUM(K646)</f>
        <v>10491.456000000002</v>
      </c>
      <c r="L647" s="236"/>
    </row>
    <row r="648" spans="1:12" ht="15">
      <c r="A648" s="520">
        <v>147</v>
      </c>
      <c r="B648" s="183"/>
      <c r="C648" s="82" t="s">
        <v>517</v>
      </c>
      <c r="D648" s="168" t="s">
        <v>47</v>
      </c>
      <c r="E648" s="80" t="s">
        <v>518</v>
      </c>
      <c r="F648" s="81">
        <v>0.47</v>
      </c>
      <c r="G648" s="81">
        <v>2.336</v>
      </c>
      <c r="H648" s="39">
        <f>SUM(G648-F648)</f>
        <v>1.8659999999999999</v>
      </c>
      <c r="I648" s="148">
        <v>4.5</v>
      </c>
      <c r="J648" s="149">
        <v>450</v>
      </c>
      <c r="K648" s="21">
        <f>SUM(H648*I648*J648)</f>
        <v>3778.65</v>
      </c>
      <c r="L648" s="255"/>
    </row>
    <row r="649" spans="1:12" ht="15">
      <c r="A649" s="522"/>
      <c r="B649" s="542" t="s">
        <v>973</v>
      </c>
      <c r="C649" s="543"/>
      <c r="D649" s="544"/>
      <c r="E649" s="87"/>
      <c r="F649" s="88"/>
      <c r="G649" s="88"/>
      <c r="H649" s="42">
        <f>SUM(H648)</f>
        <v>1.8659999999999999</v>
      </c>
      <c r="I649" s="195"/>
      <c r="J649" s="151"/>
      <c r="K649" s="22">
        <f>SUM(K648)</f>
        <v>3778.65</v>
      </c>
      <c r="L649" s="236"/>
    </row>
    <row r="650" spans="1:12" ht="16.5" customHeight="1">
      <c r="A650" s="545">
        <v>148</v>
      </c>
      <c r="B650" s="159"/>
      <c r="C650" s="159" t="s">
        <v>970</v>
      </c>
      <c r="D650" s="159" t="s">
        <v>112</v>
      </c>
      <c r="E650" s="306" t="s">
        <v>519</v>
      </c>
      <c r="F650" s="24">
        <v>1.674</v>
      </c>
      <c r="G650" s="18">
        <v>2.736</v>
      </c>
      <c r="H650" s="39">
        <f aca="true" t="shared" si="22" ref="H650:H662">G650-F650</f>
        <v>1.0620000000000003</v>
      </c>
      <c r="I650" s="196">
        <v>4.5</v>
      </c>
      <c r="J650" s="41">
        <v>450</v>
      </c>
      <c r="K650" s="21">
        <f aca="true" t="shared" si="23" ref="K650:K662">SUM(H650*I650*J650)</f>
        <v>2150.5500000000006</v>
      </c>
      <c r="L650" s="255"/>
    </row>
    <row r="651" spans="1:12" ht="15">
      <c r="A651" s="546">
        <v>29</v>
      </c>
      <c r="B651" s="302"/>
      <c r="C651" s="159" t="s">
        <v>970</v>
      </c>
      <c r="D651" s="302" t="s">
        <v>112</v>
      </c>
      <c r="E651" s="256"/>
      <c r="F651" s="24">
        <v>2.736</v>
      </c>
      <c r="G651" s="18">
        <v>3.036</v>
      </c>
      <c r="H651" s="39">
        <f t="shared" si="22"/>
        <v>0.2999999999999998</v>
      </c>
      <c r="I651" s="196">
        <v>4.5</v>
      </c>
      <c r="J651" s="41">
        <v>750</v>
      </c>
      <c r="K651" s="21">
        <f t="shared" si="23"/>
        <v>1012.4999999999994</v>
      </c>
      <c r="L651" s="255"/>
    </row>
    <row r="652" spans="1:12" ht="15">
      <c r="A652" s="546">
        <v>29</v>
      </c>
      <c r="B652" s="303"/>
      <c r="C652" s="159" t="s">
        <v>970</v>
      </c>
      <c r="D652" s="303" t="s">
        <v>112</v>
      </c>
      <c r="E652" s="271"/>
      <c r="F652" s="24">
        <v>3.036</v>
      </c>
      <c r="G652" s="18">
        <v>3.236</v>
      </c>
      <c r="H652" s="39">
        <f t="shared" si="22"/>
        <v>0.20000000000000018</v>
      </c>
      <c r="I652" s="196">
        <v>4.984375</v>
      </c>
      <c r="J652" s="41">
        <v>450</v>
      </c>
      <c r="K652" s="21">
        <f t="shared" si="23"/>
        <v>448.5937500000004</v>
      </c>
      <c r="L652" s="255"/>
    </row>
    <row r="653" spans="1:12" ht="15">
      <c r="A653" s="334"/>
      <c r="B653" s="542" t="s">
        <v>520</v>
      </c>
      <c r="C653" s="543"/>
      <c r="D653" s="544"/>
      <c r="E653" s="292"/>
      <c r="F653" s="139"/>
      <c r="G653" s="31"/>
      <c r="H653" s="42">
        <f>SUBTOTAL(9,H650:H652)</f>
        <v>1.5620000000000003</v>
      </c>
      <c r="I653" s="197"/>
      <c r="J653" s="44"/>
      <c r="K653" s="22">
        <f>SUBTOTAL(9,K650:K652)</f>
        <v>3611.6437500000006</v>
      </c>
      <c r="L653" s="236"/>
    </row>
    <row r="654" spans="1:12" ht="15">
      <c r="A654" s="545">
        <v>149</v>
      </c>
      <c r="B654" s="208"/>
      <c r="C654" s="208" t="s">
        <v>1072</v>
      </c>
      <c r="D654" s="208" t="s">
        <v>112</v>
      </c>
      <c r="E654" s="163" t="s">
        <v>521</v>
      </c>
      <c r="F654" s="24">
        <v>2.513</v>
      </c>
      <c r="G654" s="18">
        <v>3.546</v>
      </c>
      <c r="H654" s="39">
        <f t="shared" si="22"/>
        <v>1.033</v>
      </c>
      <c r="I654" s="196">
        <v>5.3</v>
      </c>
      <c r="J654" s="41">
        <v>450</v>
      </c>
      <c r="K654" s="21">
        <f t="shared" si="23"/>
        <v>2463.7049999999995</v>
      </c>
      <c r="L654" s="255"/>
    </row>
    <row r="655" spans="1:12" ht="15">
      <c r="A655" s="546">
        <v>30</v>
      </c>
      <c r="B655" s="302"/>
      <c r="C655" s="302" t="s">
        <v>1072</v>
      </c>
      <c r="D655" s="302" t="s">
        <v>112</v>
      </c>
      <c r="E655" s="256"/>
      <c r="F655" s="24">
        <v>3.546</v>
      </c>
      <c r="G655" s="18">
        <v>4.405</v>
      </c>
      <c r="H655" s="39">
        <f t="shared" si="22"/>
        <v>0.8590000000000004</v>
      </c>
      <c r="I655" s="196">
        <v>5.3</v>
      </c>
      <c r="J655" s="41">
        <v>450</v>
      </c>
      <c r="K655" s="21">
        <f t="shared" si="23"/>
        <v>2048.715000000001</v>
      </c>
      <c r="L655" s="255"/>
    </row>
    <row r="656" spans="1:12" ht="15">
      <c r="A656" s="546">
        <v>30</v>
      </c>
      <c r="B656" s="302"/>
      <c r="C656" s="302" t="s">
        <v>1072</v>
      </c>
      <c r="D656" s="302" t="s">
        <v>112</v>
      </c>
      <c r="E656" s="256"/>
      <c r="F656" s="24">
        <v>5.192</v>
      </c>
      <c r="G656" s="18">
        <v>6.262</v>
      </c>
      <c r="H656" s="39">
        <f t="shared" si="22"/>
        <v>1.0699999999999994</v>
      </c>
      <c r="I656" s="196">
        <v>5.2</v>
      </c>
      <c r="J656" s="41">
        <v>450</v>
      </c>
      <c r="K656" s="21">
        <f t="shared" si="23"/>
        <v>2503.799999999999</v>
      </c>
      <c r="L656" s="255"/>
    </row>
    <row r="657" spans="1:12" ht="15">
      <c r="A657" s="546">
        <v>30</v>
      </c>
      <c r="B657" s="305"/>
      <c r="C657" s="305" t="s">
        <v>1072</v>
      </c>
      <c r="D657" s="305" t="s">
        <v>112</v>
      </c>
      <c r="E657" s="284"/>
      <c r="F657" s="24">
        <v>6.655</v>
      </c>
      <c r="G657" s="18">
        <v>7.103</v>
      </c>
      <c r="H657" s="39">
        <f t="shared" si="22"/>
        <v>0.4479999999999995</v>
      </c>
      <c r="I657" s="196">
        <v>5.2</v>
      </c>
      <c r="J657" s="41">
        <v>450</v>
      </c>
      <c r="K657" s="21">
        <f t="shared" si="23"/>
        <v>1048.3199999999988</v>
      </c>
      <c r="L657" s="255"/>
    </row>
    <row r="658" spans="1:12" ht="15">
      <c r="A658" s="546">
        <v>30</v>
      </c>
      <c r="B658" s="302"/>
      <c r="C658" s="302" t="s">
        <v>1072</v>
      </c>
      <c r="D658" s="302" t="s">
        <v>112</v>
      </c>
      <c r="E658" s="256"/>
      <c r="F658" s="24">
        <v>7.682</v>
      </c>
      <c r="G658" s="18">
        <v>8.613</v>
      </c>
      <c r="H658" s="39">
        <f t="shared" si="22"/>
        <v>0.9309999999999992</v>
      </c>
      <c r="I658" s="196">
        <v>4.5</v>
      </c>
      <c r="J658" s="41">
        <v>450</v>
      </c>
      <c r="K658" s="21">
        <f t="shared" si="23"/>
        <v>1885.2749999999983</v>
      </c>
      <c r="L658" s="255"/>
    </row>
    <row r="659" spans="1:12" ht="15">
      <c r="A659" s="546">
        <v>30</v>
      </c>
      <c r="B659" s="305"/>
      <c r="C659" s="305" t="s">
        <v>1072</v>
      </c>
      <c r="D659" s="305" t="s">
        <v>112</v>
      </c>
      <c r="E659" s="256"/>
      <c r="F659" s="24">
        <v>8.613</v>
      </c>
      <c r="G659" s="18">
        <v>9.389</v>
      </c>
      <c r="H659" s="39">
        <f t="shared" si="22"/>
        <v>0.7759999999999998</v>
      </c>
      <c r="I659" s="196">
        <v>4.499</v>
      </c>
      <c r="J659" s="41">
        <v>450</v>
      </c>
      <c r="K659" s="21">
        <f t="shared" si="23"/>
        <v>1571.0507999999995</v>
      </c>
      <c r="L659" s="255"/>
    </row>
    <row r="660" spans="1:12" ht="15">
      <c r="A660" s="546">
        <v>30</v>
      </c>
      <c r="B660" s="302"/>
      <c r="C660" s="302" t="s">
        <v>1072</v>
      </c>
      <c r="D660" s="302" t="s">
        <v>112</v>
      </c>
      <c r="E660" s="256"/>
      <c r="F660" s="24">
        <v>9.389</v>
      </c>
      <c r="G660" s="18">
        <v>9.613</v>
      </c>
      <c r="H660" s="39">
        <f t="shared" si="22"/>
        <v>0.2240000000000002</v>
      </c>
      <c r="I660" s="196">
        <v>4.5</v>
      </c>
      <c r="J660" s="41">
        <v>750</v>
      </c>
      <c r="K660" s="21">
        <f t="shared" si="23"/>
        <v>756.0000000000007</v>
      </c>
      <c r="L660" s="255"/>
    </row>
    <row r="661" spans="1:12" ht="15">
      <c r="A661" s="546">
        <v>30</v>
      </c>
      <c r="B661" s="302"/>
      <c r="C661" s="302" t="s">
        <v>1072</v>
      </c>
      <c r="D661" s="302" t="s">
        <v>112</v>
      </c>
      <c r="E661" s="256"/>
      <c r="F661" s="24">
        <v>9.613</v>
      </c>
      <c r="G661" s="18">
        <v>10.609</v>
      </c>
      <c r="H661" s="39">
        <f t="shared" si="22"/>
        <v>0.9960000000000004</v>
      </c>
      <c r="I661" s="196">
        <v>3.5</v>
      </c>
      <c r="J661" s="41">
        <v>450</v>
      </c>
      <c r="K661" s="21">
        <f t="shared" si="23"/>
        <v>1568.7000000000007</v>
      </c>
      <c r="L661" s="255"/>
    </row>
    <row r="662" spans="1:12" ht="15">
      <c r="A662" s="546"/>
      <c r="B662" s="303"/>
      <c r="C662" s="303" t="s">
        <v>1072</v>
      </c>
      <c r="D662" s="303" t="s">
        <v>112</v>
      </c>
      <c r="E662" s="271"/>
      <c r="F662" s="24">
        <v>10.609</v>
      </c>
      <c r="G662" s="18">
        <v>11.285</v>
      </c>
      <c r="H662" s="39">
        <f t="shared" si="22"/>
        <v>0.6760000000000002</v>
      </c>
      <c r="I662" s="196">
        <v>3.5</v>
      </c>
      <c r="J662" s="41">
        <v>450</v>
      </c>
      <c r="K662" s="21">
        <f t="shared" si="23"/>
        <v>1064.7000000000003</v>
      </c>
      <c r="L662" s="255"/>
    </row>
    <row r="663" spans="1:13" ht="15">
      <c r="A663" s="286"/>
      <c r="B663" s="542" t="s">
        <v>522</v>
      </c>
      <c r="C663" s="543"/>
      <c r="D663" s="544"/>
      <c r="E663" s="258"/>
      <c r="F663" s="139"/>
      <c r="G663" s="31"/>
      <c r="H663" s="42">
        <f>SUBTOTAL(9,H654:H662)</f>
        <v>7.012999999999999</v>
      </c>
      <c r="I663" s="197"/>
      <c r="J663" s="44"/>
      <c r="K663" s="22">
        <f>SUBTOTAL(9,K654:K662)</f>
        <v>14910.265799999997</v>
      </c>
      <c r="L663" s="321"/>
      <c r="M663" s="95"/>
    </row>
    <row r="664" spans="1:13" ht="15">
      <c r="A664" s="318"/>
      <c r="B664" s="161"/>
      <c r="C664" s="161"/>
      <c r="D664" s="161"/>
      <c r="E664" s="290"/>
      <c r="F664" s="166"/>
      <c r="G664" s="166"/>
      <c r="H664" s="285"/>
      <c r="I664" s="291"/>
      <c r="J664" s="311"/>
      <c r="K664" s="167"/>
      <c r="L664" s="321"/>
      <c r="M664" s="95"/>
    </row>
    <row r="665" spans="1:12" ht="15">
      <c r="A665" s="509">
        <v>22</v>
      </c>
      <c r="B665" s="509"/>
      <c r="C665" s="509"/>
      <c r="D665" s="509"/>
      <c r="E665" s="509"/>
      <c r="F665" s="509"/>
      <c r="G665" s="509"/>
      <c r="H665" s="509"/>
      <c r="I665" s="509"/>
      <c r="J665" s="509"/>
      <c r="K665" s="509"/>
      <c r="L665" s="236"/>
    </row>
    <row r="666" spans="1:12" ht="15.75" thickBot="1">
      <c r="A666" s="509"/>
      <c r="B666" s="509"/>
      <c r="C666" s="509"/>
      <c r="D666" s="509"/>
      <c r="E666" s="509"/>
      <c r="F666" s="509"/>
      <c r="G666" s="509"/>
      <c r="H666" s="509"/>
      <c r="I666" s="509"/>
      <c r="J666" s="509"/>
      <c r="K666" s="509"/>
      <c r="L666" s="236"/>
    </row>
    <row r="667" spans="1:12" ht="36">
      <c r="A667" s="228" t="s">
        <v>0</v>
      </c>
      <c r="B667" s="229" t="s">
        <v>1</v>
      </c>
      <c r="C667" s="230" t="s">
        <v>2</v>
      </c>
      <c r="D667" s="231" t="s">
        <v>3</v>
      </c>
      <c r="E667" s="230" t="s">
        <v>4</v>
      </c>
      <c r="F667" s="526" t="s">
        <v>5</v>
      </c>
      <c r="G667" s="527"/>
      <c r="H667" s="232" t="s">
        <v>6</v>
      </c>
      <c r="I667" s="233" t="s">
        <v>7</v>
      </c>
      <c r="J667" s="234" t="s">
        <v>8</v>
      </c>
      <c r="K667" s="235" t="s">
        <v>9</v>
      </c>
      <c r="L667" s="236"/>
    </row>
    <row r="668" spans="1:12" ht="15" customHeight="1" thickBot="1">
      <c r="A668" s="237" t="s">
        <v>10</v>
      </c>
      <c r="B668" s="238"/>
      <c r="C668" s="239"/>
      <c r="D668" s="240"/>
      <c r="E668" s="241"/>
      <c r="F668" s="242" t="s">
        <v>11</v>
      </c>
      <c r="G668" s="243" t="s">
        <v>12</v>
      </c>
      <c r="H668" s="244" t="s">
        <v>13</v>
      </c>
      <c r="I668" s="245" t="s">
        <v>14</v>
      </c>
      <c r="J668" s="246" t="s">
        <v>15</v>
      </c>
      <c r="K668" s="247" t="s">
        <v>16</v>
      </c>
      <c r="L668" s="236"/>
    </row>
    <row r="669" spans="1:12" ht="3.75" customHeight="1">
      <c r="A669" s="333"/>
      <c r="B669" s="249"/>
      <c r="C669" s="250"/>
      <c r="D669" s="249"/>
      <c r="E669" s="249"/>
      <c r="F669" s="252"/>
      <c r="G669" s="252"/>
      <c r="H669" s="252"/>
      <c r="I669" s="253"/>
      <c r="J669" s="250"/>
      <c r="K669" s="254"/>
      <c r="L669" s="236"/>
    </row>
    <row r="670" spans="1:12" ht="15">
      <c r="A670" s="545">
        <v>150</v>
      </c>
      <c r="B670" s="159"/>
      <c r="C670" s="159" t="s">
        <v>974</v>
      </c>
      <c r="D670" s="159" t="s">
        <v>112</v>
      </c>
      <c r="E670" s="181" t="s">
        <v>523</v>
      </c>
      <c r="F670" s="24">
        <v>0.895</v>
      </c>
      <c r="G670" s="18">
        <v>1.857</v>
      </c>
      <c r="H670" s="39">
        <f aca="true" t="shared" si="24" ref="H670:H675">G670-F670</f>
        <v>0.962</v>
      </c>
      <c r="I670" s="196">
        <v>4.524948024948025</v>
      </c>
      <c r="J670" s="41">
        <v>450</v>
      </c>
      <c r="K670" s="21">
        <f aca="true" t="shared" si="25" ref="K670:K675">SUM(H670*I670*J670)</f>
        <v>1958.85</v>
      </c>
      <c r="L670" s="255"/>
    </row>
    <row r="671" spans="1:12" ht="15">
      <c r="A671" s="546">
        <v>31</v>
      </c>
      <c r="B671" s="302"/>
      <c r="C671" s="159" t="s">
        <v>974</v>
      </c>
      <c r="D671" s="302" t="s">
        <v>112</v>
      </c>
      <c r="E671" s="256"/>
      <c r="F671" s="24">
        <v>1.857</v>
      </c>
      <c r="G671" s="18">
        <v>2.739</v>
      </c>
      <c r="H671" s="39">
        <f t="shared" si="24"/>
        <v>0.8819999999999999</v>
      </c>
      <c r="I671" s="196">
        <v>4.729329173166927</v>
      </c>
      <c r="J671" s="41">
        <v>450</v>
      </c>
      <c r="K671" s="21">
        <f t="shared" si="25"/>
        <v>1877.070748829953</v>
      </c>
      <c r="L671" s="255"/>
    </row>
    <row r="672" spans="1:12" ht="15">
      <c r="A672" s="546">
        <v>31</v>
      </c>
      <c r="B672" s="305"/>
      <c r="C672" s="159" t="s">
        <v>974</v>
      </c>
      <c r="D672" s="305" t="s">
        <v>112</v>
      </c>
      <c r="E672" s="284"/>
      <c r="F672" s="24">
        <v>2.739</v>
      </c>
      <c r="G672" s="18">
        <v>3.139</v>
      </c>
      <c r="H672" s="39">
        <f t="shared" si="24"/>
        <v>0.3999999999999999</v>
      </c>
      <c r="I672" s="196">
        <v>4.7</v>
      </c>
      <c r="J672" s="41">
        <v>750</v>
      </c>
      <c r="K672" s="21">
        <f t="shared" si="25"/>
        <v>1409.9999999999998</v>
      </c>
      <c r="L672" s="255"/>
    </row>
    <row r="673" spans="1:12" ht="15">
      <c r="A673" s="546">
        <v>31</v>
      </c>
      <c r="B673" s="302"/>
      <c r="C673" s="159" t="s">
        <v>974</v>
      </c>
      <c r="D673" s="302" t="s">
        <v>112</v>
      </c>
      <c r="E673" s="256"/>
      <c r="F673" s="24">
        <v>3.897</v>
      </c>
      <c r="G673" s="18">
        <v>4.673</v>
      </c>
      <c r="H673" s="39">
        <f t="shared" si="24"/>
        <v>0.7760000000000002</v>
      </c>
      <c r="I673" s="196">
        <v>4.482603092783505</v>
      </c>
      <c r="J673" s="41">
        <v>450</v>
      </c>
      <c r="K673" s="21">
        <f t="shared" si="25"/>
        <v>1565.3250000000005</v>
      </c>
      <c r="L673" s="255"/>
    </row>
    <row r="674" spans="1:12" ht="15">
      <c r="A674" s="546">
        <v>31</v>
      </c>
      <c r="B674" s="302"/>
      <c r="C674" s="159" t="s">
        <v>974</v>
      </c>
      <c r="D674" s="302" t="s">
        <v>112</v>
      </c>
      <c r="E674" s="256"/>
      <c r="F674" s="24">
        <v>4.673</v>
      </c>
      <c r="G674" s="18">
        <v>6.12</v>
      </c>
      <c r="H674" s="39">
        <f t="shared" si="24"/>
        <v>1.447</v>
      </c>
      <c r="I674" s="196">
        <v>3.9944713199723565</v>
      </c>
      <c r="J674" s="41">
        <v>450</v>
      </c>
      <c r="K674" s="21">
        <f t="shared" si="25"/>
        <v>2601</v>
      </c>
      <c r="L674" s="255"/>
    </row>
    <row r="675" spans="1:12" ht="15">
      <c r="A675" s="546">
        <v>31</v>
      </c>
      <c r="B675" s="303"/>
      <c r="C675" s="159" t="s">
        <v>974</v>
      </c>
      <c r="D675" s="303" t="s">
        <v>112</v>
      </c>
      <c r="E675" s="271"/>
      <c r="F675" s="24">
        <v>6.946</v>
      </c>
      <c r="G675" s="18">
        <v>7.818</v>
      </c>
      <c r="H675" s="39">
        <f t="shared" si="24"/>
        <v>0.8719999999999999</v>
      </c>
      <c r="I675" s="196">
        <v>4.977064220183486</v>
      </c>
      <c r="J675" s="41">
        <v>450</v>
      </c>
      <c r="K675" s="21">
        <f t="shared" si="25"/>
        <v>1952.9999999999995</v>
      </c>
      <c r="L675" s="255"/>
    </row>
    <row r="676" spans="1:12" ht="15">
      <c r="A676" s="334"/>
      <c r="B676" s="515" t="s">
        <v>524</v>
      </c>
      <c r="C676" s="516"/>
      <c r="D676" s="517"/>
      <c r="E676" s="292"/>
      <c r="F676" s="139"/>
      <c r="G676" s="31"/>
      <c r="H676" s="42">
        <f>SUBTOTAL(9,H670:H675)</f>
        <v>5.339</v>
      </c>
      <c r="I676" s="197"/>
      <c r="J676" s="44"/>
      <c r="K676" s="22">
        <f>SUBTOTAL(9,K670:K675)</f>
        <v>11365.245748829953</v>
      </c>
      <c r="L676" s="236"/>
    </row>
    <row r="677" spans="1:12" ht="15">
      <c r="A677" s="137">
        <v>151</v>
      </c>
      <c r="B677" s="100"/>
      <c r="C677" s="99" t="s">
        <v>525</v>
      </c>
      <c r="D677" s="100" t="s">
        <v>29</v>
      </c>
      <c r="E677" s="101" t="s">
        <v>526</v>
      </c>
      <c r="F677" s="102">
        <v>8.948</v>
      </c>
      <c r="G677" s="102">
        <v>9.418</v>
      </c>
      <c r="H677" s="102">
        <v>0.46999999999999886</v>
      </c>
      <c r="I677" s="103">
        <v>5.5</v>
      </c>
      <c r="J677" s="104">
        <v>270</v>
      </c>
      <c r="K677" s="21">
        <f>SUM(H677*I677*J677*1.21)</f>
        <v>844.519499999998</v>
      </c>
      <c r="L677" s="255"/>
    </row>
    <row r="678" spans="1:12" ht="15">
      <c r="A678" s="138"/>
      <c r="B678" s="100"/>
      <c r="C678" s="99" t="s">
        <v>525</v>
      </c>
      <c r="D678" s="100" t="s">
        <v>29</v>
      </c>
      <c r="E678" s="109"/>
      <c r="F678" s="102">
        <v>9.418</v>
      </c>
      <c r="G678" s="102">
        <v>9.722</v>
      </c>
      <c r="H678" s="102">
        <v>0.30400000000000027</v>
      </c>
      <c r="I678" s="103">
        <v>5.4</v>
      </c>
      <c r="J678" s="104">
        <v>270</v>
      </c>
      <c r="K678" s="21">
        <f>SUM(H678*I678*J678*1.21)</f>
        <v>536.3107200000005</v>
      </c>
      <c r="L678" s="255"/>
    </row>
    <row r="679" spans="1:12" ht="15">
      <c r="A679" s="295"/>
      <c r="B679" s="515" t="s">
        <v>527</v>
      </c>
      <c r="C679" s="516"/>
      <c r="D679" s="517"/>
      <c r="E679" s="109"/>
      <c r="F679" s="102"/>
      <c r="G679" s="102"/>
      <c r="H679" s="110">
        <f>SUBTOTAL(9,H678)</f>
        <v>0.30400000000000027</v>
      </c>
      <c r="I679" s="103"/>
      <c r="J679" s="104"/>
      <c r="K679" s="22">
        <f>SUBTOTAL(9,K677:K678)</f>
        <v>1380.8302199999985</v>
      </c>
      <c r="L679" s="236"/>
    </row>
    <row r="680" spans="1:12" ht="15">
      <c r="A680" s="137">
        <v>152</v>
      </c>
      <c r="B680" s="100"/>
      <c r="C680" s="99" t="s">
        <v>528</v>
      </c>
      <c r="D680" s="100" t="s">
        <v>29</v>
      </c>
      <c r="E680" s="109" t="s">
        <v>529</v>
      </c>
      <c r="F680" s="102">
        <v>0</v>
      </c>
      <c r="G680" s="102">
        <v>0.762</v>
      </c>
      <c r="H680" s="102">
        <v>0.762</v>
      </c>
      <c r="I680" s="103">
        <v>4.9</v>
      </c>
      <c r="J680" s="104">
        <v>550</v>
      </c>
      <c r="K680" s="21">
        <f>SUM(H680*I680*J680*1.21)</f>
        <v>2484.8439000000003</v>
      </c>
      <c r="L680" s="255"/>
    </row>
    <row r="681" spans="1:12" ht="15">
      <c r="A681" s="295"/>
      <c r="B681" s="515" t="s">
        <v>530</v>
      </c>
      <c r="C681" s="516"/>
      <c r="D681" s="517"/>
      <c r="E681" s="109"/>
      <c r="F681" s="102"/>
      <c r="G681" s="102"/>
      <c r="H681" s="110">
        <f>SUBTOTAL(9,H680)</f>
        <v>0.762</v>
      </c>
      <c r="I681" s="103"/>
      <c r="J681" s="104"/>
      <c r="K681" s="22">
        <f>SUBTOTAL(9,K680)</f>
        <v>2484.8439000000003</v>
      </c>
      <c r="L681" s="236"/>
    </row>
    <row r="682" spans="1:12" ht="15">
      <c r="A682" s="165">
        <v>153</v>
      </c>
      <c r="B682" s="16"/>
      <c r="C682" s="38" t="s">
        <v>531</v>
      </c>
      <c r="D682" s="16" t="s">
        <v>38</v>
      </c>
      <c r="E682" s="34" t="s">
        <v>532</v>
      </c>
      <c r="F682" s="18">
        <v>0</v>
      </c>
      <c r="G682" s="18">
        <v>0.037</v>
      </c>
      <c r="H682" s="39">
        <f>G682-F682</f>
        <v>0.037</v>
      </c>
      <c r="I682" s="196">
        <v>4.5</v>
      </c>
      <c r="J682" s="41">
        <v>400</v>
      </c>
      <c r="K682" s="21">
        <f>SUM(H682*I682*J682)</f>
        <v>66.6</v>
      </c>
      <c r="L682" s="255"/>
    </row>
    <row r="683" spans="1:12" ht="15">
      <c r="A683" s="165"/>
      <c r="B683" s="16"/>
      <c r="C683" s="38" t="s">
        <v>531</v>
      </c>
      <c r="D683" s="16" t="s">
        <v>38</v>
      </c>
      <c r="E683" s="73"/>
      <c r="F683" s="18">
        <v>0.037</v>
      </c>
      <c r="G683" s="18">
        <v>0.918</v>
      </c>
      <c r="H683" s="39">
        <f>G683-F683</f>
        <v>0.881</v>
      </c>
      <c r="I683" s="196">
        <v>4.2</v>
      </c>
      <c r="J683" s="41">
        <v>400</v>
      </c>
      <c r="K683" s="21">
        <f>SUM(H683*I683*J683)</f>
        <v>1480.0800000000002</v>
      </c>
      <c r="L683" s="255"/>
    </row>
    <row r="684" spans="1:12" ht="15">
      <c r="A684" s="333"/>
      <c r="B684" s="515" t="s">
        <v>533</v>
      </c>
      <c r="C684" s="516"/>
      <c r="D684" s="517"/>
      <c r="E684" s="73"/>
      <c r="F684" s="18"/>
      <c r="G684" s="18"/>
      <c r="H684" s="42">
        <f>SUM(H682:H683)</f>
        <v>0.918</v>
      </c>
      <c r="I684" s="196"/>
      <c r="J684" s="41"/>
      <c r="K684" s="22">
        <f>SUBTOTAL(9,K682:K683)</f>
        <v>1546.68</v>
      </c>
      <c r="L684" s="236"/>
    </row>
    <row r="685" spans="1:12" ht="15">
      <c r="A685" s="301">
        <v>154</v>
      </c>
      <c r="B685" s="45"/>
      <c r="C685" s="45" t="s">
        <v>534</v>
      </c>
      <c r="D685" s="16" t="s">
        <v>18</v>
      </c>
      <c r="E685" s="63" t="s">
        <v>535</v>
      </c>
      <c r="F685" s="29">
        <v>2.072</v>
      </c>
      <c r="G685" s="29">
        <v>3.108</v>
      </c>
      <c r="H685" s="29">
        <f>G685-F685</f>
        <v>1.036</v>
      </c>
      <c r="I685" s="191">
        <v>4.2</v>
      </c>
      <c r="J685" s="45">
        <v>255</v>
      </c>
      <c r="K685" s="21">
        <f>SUM(H685*I685*J685)</f>
        <v>1109.556</v>
      </c>
      <c r="L685" s="255"/>
    </row>
    <row r="686" spans="1:12" ht="15">
      <c r="A686" s="296"/>
      <c r="B686" s="45"/>
      <c r="C686" s="45" t="s">
        <v>534</v>
      </c>
      <c r="D686" s="16" t="s">
        <v>18</v>
      </c>
      <c r="E686" s="63" t="s">
        <v>536</v>
      </c>
      <c r="F686" s="29">
        <v>3.108</v>
      </c>
      <c r="G686" s="29">
        <v>4.166</v>
      </c>
      <c r="H686" s="29">
        <f>G686-F686</f>
        <v>1.0580000000000003</v>
      </c>
      <c r="I686" s="191">
        <v>4.1</v>
      </c>
      <c r="J686" s="45">
        <v>255</v>
      </c>
      <c r="K686" s="21">
        <f>SUM(H686*I686*J686)</f>
        <v>1106.1390000000001</v>
      </c>
      <c r="L686" s="255"/>
    </row>
    <row r="687" spans="1:12" ht="15">
      <c r="A687" s="297"/>
      <c r="B687" s="515" t="s">
        <v>761</v>
      </c>
      <c r="C687" s="516"/>
      <c r="D687" s="517"/>
      <c r="E687" s="64"/>
      <c r="F687" s="33"/>
      <c r="G687" s="33"/>
      <c r="H687" s="33">
        <f>SUM(H685:H686)</f>
        <v>2.0940000000000003</v>
      </c>
      <c r="I687" s="205"/>
      <c r="J687" s="204"/>
      <c r="K687" s="22">
        <f>SUM(K685:K686)</f>
        <v>2215.695</v>
      </c>
      <c r="L687" s="236"/>
    </row>
    <row r="688" spans="1:12" ht="15">
      <c r="A688" s="332">
        <v>155</v>
      </c>
      <c r="B688" s="16"/>
      <c r="C688" s="38" t="s">
        <v>537</v>
      </c>
      <c r="D688" s="16" t="s">
        <v>38</v>
      </c>
      <c r="E688" s="58" t="s">
        <v>538</v>
      </c>
      <c r="F688" s="18">
        <v>0.978</v>
      </c>
      <c r="G688" s="18">
        <v>2.025</v>
      </c>
      <c r="H688" s="39">
        <f>G688-F688</f>
        <v>1.047</v>
      </c>
      <c r="I688" s="196">
        <v>3.9</v>
      </c>
      <c r="J688" s="41">
        <v>400</v>
      </c>
      <c r="K688" s="21">
        <f>SUM(H688*I688*J688)</f>
        <v>1633.3199999999997</v>
      </c>
      <c r="L688" s="255"/>
    </row>
    <row r="689" spans="1:12" ht="15">
      <c r="A689" s="165"/>
      <c r="B689" s="16"/>
      <c r="C689" s="38" t="s">
        <v>537</v>
      </c>
      <c r="D689" s="16" t="s">
        <v>38</v>
      </c>
      <c r="E689" s="75"/>
      <c r="F689" s="18">
        <v>2.025</v>
      </c>
      <c r="G689" s="18">
        <v>3.055</v>
      </c>
      <c r="H689" s="39">
        <f>G689-F689</f>
        <v>1.0300000000000002</v>
      </c>
      <c r="I689" s="196">
        <v>3.5</v>
      </c>
      <c r="J689" s="41">
        <v>400</v>
      </c>
      <c r="K689" s="21">
        <f>SUM(H689*I689*J689)</f>
        <v>1442.0000000000005</v>
      </c>
      <c r="L689" s="255"/>
    </row>
    <row r="690" spans="1:12" ht="15">
      <c r="A690" s="333"/>
      <c r="B690" s="515" t="s">
        <v>539</v>
      </c>
      <c r="C690" s="516"/>
      <c r="D690" s="517"/>
      <c r="E690" s="73"/>
      <c r="F690" s="18"/>
      <c r="G690" s="18"/>
      <c r="H690" s="42">
        <f>SUM(H688:H689)</f>
        <v>2.077</v>
      </c>
      <c r="I690" s="196"/>
      <c r="J690" s="41"/>
      <c r="K690" s="22">
        <f>SUBTOTAL(9,K688:K689)</f>
        <v>3075.32</v>
      </c>
      <c r="L690" s="236"/>
    </row>
    <row r="691" spans="1:12" ht="15">
      <c r="A691" s="332">
        <v>156</v>
      </c>
      <c r="B691" s="16"/>
      <c r="C691" s="38" t="s">
        <v>540</v>
      </c>
      <c r="D691" s="16" t="s">
        <v>38</v>
      </c>
      <c r="E691" s="34" t="s">
        <v>541</v>
      </c>
      <c r="F691" s="18">
        <v>0.648</v>
      </c>
      <c r="G691" s="18">
        <v>1.604</v>
      </c>
      <c r="H691" s="39">
        <f>G691-F691</f>
        <v>0.9560000000000001</v>
      </c>
      <c r="I691" s="196">
        <v>4</v>
      </c>
      <c r="J691" s="41">
        <v>400</v>
      </c>
      <c r="K691" s="21">
        <f>SUM(H691*I691*J691)</f>
        <v>1529.6000000000001</v>
      </c>
      <c r="L691" s="255"/>
    </row>
    <row r="692" spans="1:12" ht="15">
      <c r="A692" s="333"/>
      <c r="B692" s="515" t="s">
        <v>542</v>
      </c>
      <c r="C692" s="516"/>
      <c r="D692" s="517"/>
      <c r="E692" s="73"/>
      <c r="F692" s="18"/>
      <c r="G692" s="18"/>
      <c r="H692" s="42">
        <f>SUM(H691:H691)</f>
        <v>0.9560000000000001</v>
      </c>
      <c r="I692" s="196"/>
      <c r="J692" s="41"/>
      <c r="K692" s="22">
        <f>SUBTOTAL(9,K691:K691)</f>
        <v>1529.6000000000001</v>
      </c>
      <c r="L692" s="236"/>
    </row>
    <row r="693" spans="1:12" ht="15">
      <c r="A693" s="298">
        <v>157</v>
      </c>
      <c r="B693" s="144" t="s">
        <v>511</v>
      </c>
      <c r="C693" s="159" t="s">
        <v>543</v>
      </c>
      <c r="D693" s="77" t="s">
        <v>116</v>
      </c>
      <c r="E693" s="156" t="s">
        <v>544</v>
      </c>
      <c r="F693" s="157">
        <v>2.073</v>
      </c>
      <c r="G693" s="157">
        <v>2.235</v>
      </c>
      <c r="H693" s="273">
        <f>G693-F693</f>
        <v>0.16199999999999992</v>
      </c>
      <c r="I693" s="194">
        <v>6.2</v>
      </c>
      <c r="J693" s="276">
        <v>385</v>
      </c>
      <c r="K693" s="160">
        <f>SUM(H693*I693*J693)</f>
        <v>386.6939999999998</v>
      </c>
      <c r="L693" s="236"/>
    </row>
    <row r="694" spans="1:12" ht="15">
      <c r="A694" s="294"/>
      <c r="B694" s="515" t="s">
        <v>975</v>
      </c>
      <c r="C694" s="516"/>
      <c r="D694" s="517"/>
      <c r="E694" s="156"/>
      <c r="F694" s="145"/>
      <c r="G694" s="145"/>
      <c r="H694" s="146">
        <f>SUBTOTAL(9,H693:H693)</f>
        <v>0.16199999999999992</v>
      </c>
      <c r="I694" s="147"/>
      <c r="J694" s="94"/>
      <c r="K694" s="94">
        <f>SUBTOTAL(9,K693:K693)</f>
        <v>386.6939999999998</v>
      </c>
      <c r="L694" s="236"/>
    </row>
    <row r="695" spans="1:12" ht="15">
      <c r="A695" s="215">
        <v>158</v>
      </c>
      <c r="B695" s="208"/>
      <c r="C695" s="208" t="s">
        <v>976</v>
      </c>
      <c r="D695" s="208" t="s">
        <v>112</v>
      </c>
      <c r="E695" s="181" t="s">
        <v>545</v>
      </c>
      <c r="F695" s="24">
        <v>0</v>
      </c>
      <c r="G695" s="18">
        <v>1.348</v>
      </c>
      <c r="H695" s="39">
        <f>G695-F695</f>
        <v>1.348</v>
      </c>
      <c r="I695" s="196">
        <v>4.686943620178042</v>
      </c>
      <c r="J695" s="41">
        <v>450</v>
      </c>
      <c r="K695" s="21">
        <f>SUM(H695*I695*J695)</f>
        <v>2843.1000000000004</v>
      </c>
      <c r="L695" s="236"/>
    </row>
    <row r="696" spans="1:12" ht="15">
      <c r="A696" s="216"/>
      <c r="B696" s="515" t="s">
        <v>546</v>
      </c>
      <c r="C696" s="516"/>
      <c r="D696" s="517"/>
      <c r="E696" s="184"/>
      <c r="F696" s="139"/>
      <c r="G696" s="31"/>
      <c r="H696" s="42">
        <f>SUBTOTAL(9,H695:H695)</f>
        <v>1.348</v>
      </c>
      <c r="I696" s="197"/>
      <c r="J696" s="44"/>
      <c r="K696" s="22">
        <f>SUBTOTAL(9,K695:K695)</f>
        <v>2843.1000000000004</v>
      </c>
      <c r="L696" s="236"/>
    </row>
    <row r="697" spans="1:12" ht="15">
      <c r="A697" s="332">
        <v>159</v>
      </c>
      <c r="B697" s="16"/>
      <c r="C697" s="38" t="s">
        <v>547</v>
      </c>
      <c r="D697" s="16" t="s">
        <v>44</v>
      </c>
      <c r="E697" s="58" t="s">
        <v>548</v>
      </c>
      <c r="F697" s="18">
        <v>2.072</v>
      </c>
      <c r="G697" s="18">
        <v>6.281</v>
      </c>
      <c r="H697" s="39">
        <f>G697-F697</f>
        <v>4.209</v>
      </c>
      <c r="I697" s="196">
        <v>5.2</v>
      </c>
      <c r="J697" s="41">
        <v>480</v>
      </c>
      <c r="K697" s="21">
        <f>SUM(H697*I697*J697)</f>
        <v>10505.663999999999</v>
      </c>
      <c r="L697" s="236"/>
    </row>
    <row r="698" spans="1:13" ht="15">
      <c r="A698" s="333"/>
      <c r="B698" s="515" t="s">
        <v>549</v>
      </c>
      <c r="C698" s="516"/>
      <c r="D698" s="517"/>
      <c r="E698" s="74"/>
      <c r="F698" s="18"/>
      <c r="G698" s="18"/>
      <c r="H698" s="42">
        <f>SUM(H697)</f>
        <v>4.209</v>
      </c>
      <c r="I698" s="196"/>
      <c r="J698" s="41"/>
      <c r="K698" s="22">
        <f>SUM(K697)</f>
        <v>10505.663999999999</v>
      </c>
      <c r="L698" s="321"/>
      <c r="M698" s="95"/>
    </row>
    <row r="699" spans="1:12" ht="15">
      <c r="A699" s="320"/>
      <c r="B699" s="111"/>
      <c r="C699" s="111"/>
      <c r="D699" s="428"/>
      <c r="E699" s="201"/>
      <c r="F699" s="461"/>
      <c r="G699" s="461"/>
      <c r="H699" s="461"/>
      <c r="I699" s="462"/>
      <c r="J699" s="111"/>
      <c r="K699" s="449"/>
      <c r="L699" s="255"/>
    </row>
    <row r="700" spans="1:12" ht="15">
      <c r="A700" s="509">
        <v>23</v>
      </c>
      <c r="B700" s="509"/>
      <c r="C700" s="509"/>
      <c r="D700" s="509"/>
      <c r="E700" s="509"/>
      <c r="F700" s="509"/>
      <c r="G700" s="509"/>
      <c r="H700" s="509"/>
      <c r="I700" s="509"/>
      <c r="J700" s="509"/>
      <c r="K700" s="509"/>
      <c r="L700" s="236"/>
    </row>
    <row r="701" spans="1:12" ht="15.75" thickBot="1">
      <c r="A701" s="509"/>
      <c r="B701" s="509"/>
      <c r="C701" s="509"/>
      <c r="D701" s="509"/>
      <c r="E701" s="509"/>
      <c r="F701" s="509"/>
      <c r="G701" s="509"/>
      <c r="H701" s="509"/>
      <c r="I701" s="509"/>
      <c r="J701" s="509"/>
      <c r="K701" s="509"/>
      <c r="L701" s="236"/>
    </row>
    <row r="702" spans="1:12" ht="36">
      <c r="A702" s="228" t="s">
        <v>0</v>
      </c>
      <c r="B702" s="229" t="s">
        <v>1</v>
      </c>
      <c r="C702" s="230" t="s">
        <v>2</v>
      </c>
      <c r="D702" s="231" t="s">
        <v>3</v>
      </c>
      <c r="E702" s="230" t="s">
        <v>4</v>
      </c>
      <c r="F702" s="526" t="s">
        <v>5</v>
      </c>
      <c r="G702" s="527"/>
      <c r="H702" s="232" t="s">
        <v>6</v>
      </c>
      <c r="I702" s="233" t="s">
        <v>7</v>
      </c>
      <c r="J702" s="234" t="s">
        <v>8</v>
      </c>
      <c r="K702" s="235" t="s">
        <v>9</v>
      </c>
      <c r="L702" s="236"/>
    </row>
    <row r="703" spans="1:12" ht="15" customHeight="1" thickBot="1">
      <c r="A703" s="237" t="s">
        <v>10</v>
      </c>
      <c r="B703" s="238"/>
      <c r="C703" s="239"/>
      <c r="D703" s="240"/>
      <c r="E703" s="241"/>
      <c r="F703" s="242" t="s">
        <v>11</v>
      </c>
      <c r="G703" s="243" t="s">
        <v>12</v>
      </c>
      <c r="H703" s="244" t="s">
        <v>13</v>
      </c>
      <c r="I703" s="245" t="s">
        <v>14</v>
      </c>
      <c r="J703" s="246" t="s">
        <v>15</v>
      </c>
      <c r="K703" s="247" t="s">
        <v>16</v>
      </c>
      <c r="L703" s="236"/>
    </row>
    <row r="704" spans="1:12" ht="3.75" customHeight="1">
      <c r="A704" s="333"/>
      <c r="B704" s="249"/>
      <c r="C704" s="250"/>
      <c r="D704" s="249"/>
      <c r="E704" s="249"/>
      <c r="F704" s="252"/>
      <c r="G704" s="252"/>
      <c r="H704" s="252"/>
      <c r="I704" s="253"/>
      <c r="J704" s="250"/>
      <c r="K704" s="254"/>
      <c r="L704" s="236"/>
    </row>
    <row r="705" spans="1:12" ht="15">
      <c r="A705" s="301">
        <v>160</v>
      </c>
      <c r="B705" s="45"/>
      <c r="C705" s="45" t="s">
        <v>550</v>
      </c>
      <c r="D705" s="16" t="s">
        <v>18</v>
      </c>
      <c r="E705" s="63" t="s">
        <v>551</v>
      </c>
      <c r="F705" s="29">
        <v>1.253</v>
      </c>
      <c r="G705" s="29">
        <v>2.233</v>
      </c>
      <c r="H705" s="29">
        <f>G705-F705</f>
        <v>0.9800000000000002</v>
      </c>
      <c r="I705" s="191">
        <v>4.3</v>
      </c>
      <c r="J705" s="45">
        <v>294</v>
      </c>
      <c r="K705" s="21">
        <f>SUM(H705*I705*J705)</f>
        <v>1238.9160000000002</v>
      </c>
      <c r="L705" s="255"/>
    </row>
    <row r="706" spans="1:12" ht="15">
      <c r="A706" s="296"/>
      <c r="B706" s="45"/>
      <c r="C706" s="45" t="s">
        <v>550</v>
      </c>
      <c r="D706" s="16" t="s">
        <v>18</v>
      </c>
      <c r="E706" s="62" t="s">
        <v>552</v>
      </c>
      <c r="F706" s="29">
        <v>3.232</v>
      </c>
      <c r="G706" s="29">
        <v>3.426</v>
      </c>
      <c r="H706" s="29">
        <f>G706-F706</f>
        <v>0.19399999999999995</v>
      </c>
      <c r="I706" s="191">
        <v>4.3</v>
      </c>
      <c r="J706" s="45">
        <v>530</v>
      </c>
      <c r="K706" s="21">
        <f>SUM(H706*I706*J706)</f>
        <v>442.12599999999986</v>
      </c>
      <c r="L706" s="255"/>
    </row>
    <row r="707" spans="1:12" ht="15">
      <c r="A707" s="296"/>
      <c r="B707" s="45"/>
      <c r="C707" s="45" t="s">
        <v>550</v>
      </c>
      <c r="D707" s="16" t="s">
        <v>18</v>
      </c>
      <c r="E707" s="63" t="s">
        <v>553</v>
      </c>
      <c r="F707" s="29">
        <v>3.426</v>
      </c>
      <c r="G707" s="29">
        <v>4.001</v>
      </c>
      <c r="H707" s="29">
        <f>G707-F707</f>
        <v>0.5750000000000002</v>
      </c>
      <c r="I707" s="191">
        <v>4.3</v>
      </c>
      <c r="J707" s="45">
        <v>855</v>
      </c>
      <c r="K707" s="21">
        <f>SUM(H707*I707*J707)</f>
        <v>2113.9875000000006</v>
      </c>
      <c r="L707" s="255"/>
    </row>
    <row r="708" spans="1:12" ht="15">
      <c r="A708" s="297"/>
      <c r="B708" s="515" t="s">
        <v>977</v>
      </c>
      <c r="C708" s="516"/>
      <c r="D708" s="517"/>
      <c r="E708" s="64"/>
      <c r="F708" s="33"/>
      <c r="G708" s="33"/>
      <c r="H708" s="33">
        <f>SUM(H699:H707)</f>
        <v>1.7490000000000003</v>
      </c>
      <c r="I708" s="205"/>
      <c r="J708" s="204"/>
      <c r="K708" s="22">
        <f>SUM(K699:K707)</f>
        <v>3795.0295000000006</v>
      </c>
      <c r="L708" s="236"/>
    </row>
    <row r="709" spans="1:12" ht="15">
      <c r="A709" s="545">
        <v>161</v>
      </c>
      <c r="B709" s="159"/>
      <c r="C709" s="159" t="s">
        <v>978</v>
      </c>
      <c r="D709" s="159" t="s">
        <v>112</v>
      </c>
      <c r="E709" s="181" t="s">
        <v>554</v>
      </c>
      <c r="F709" s="24">
        <v>0</v>
      </c>
      <c r="G709" s="18">
        <v>1.378</v>
      </c>
      <c r="H709" s="39">
        <f aca="true" t="shared" si="26" ref="H709:H716">G709-F709</f>
        <v>1.378</v>
      </c>
      <c r="I709" s="196">
        <v>4.2906386066763424</v>
      </c>
      <c r="J709" s="41">
        <v>450</v>
      </c>
      <c r="K709" s="21">
        <f aca="true" t="shared" si="27" ref="K709:K716">SUM(H709*I709*J709)</f>
        <v>2660.625</v>
      </c>
      <c r="L709" s="255"/>
    </row>
    <row r="710" spans="1:12" ht="15">
      <c r="A710" s="546">
        <v>33</v>
      </c>
      <c r="B710" s="305"/>
      <c r="C710" s="159" t="s">
        <v>978</v>
      </c>
      <c r="D710" s="302" t="s">
        <v>112</v>
      </c>
      <c r="E710" s="256"/>
      <c r="F710" s="24">
        <v>1.378</v>
      </c>
      <c r="G710" s="18">
        <v>2.201</v>
      </c>
      <c r="H710" s="39">
        <f t="shared" si="26"/>
        <v>0.8230000000000002</v>
      </c>
      <c r="I710" s="196">
        <v>4.3</v>
      </c>
      <c r="J710" s="41">
        <v>450</v>
      </c>
      <c r="K710" s="21">
        <f t="shared" si="27"/>
        <v>1592.5050000000003</v>
      </c>
      <c r="L710" s="255"/>
    </row>
    <row r="711" spans="1:12" ht="15">
      <c r="A711" s="546">
        <v>33</v>
      </c>
      <c r="B711" s="302"/>
      <c r="C711" s="159" t="s">
        <v>978</v>
      </c>
      <c r="D711" s="302" t="s">
        <v>112</v>
      </c>
      <c r="E711" s="284"/>
      <c r="F711" s="24">
        <v>2.201</v>
      </c>
      <c r="G711" s="18">
        <v>3.203</v>
      </c>
      <c r="H711" s="39">
        <f t="shared" si="26"/>
        <v>1.0019999999999998</v>
      </c>
      <c r="I711" s="196">
        <v>4.300000000000001</v>
      </c>
      <c r="J711" s="41">
        <v>450</v>
      </c>
      <c r="K711" s="21">
        <f t="shared" si="27"/>
        <v>1938.8700000000001</v>
      </c>
      <c r="L711" s="255"/>
    </row>
    <row r="712" spans="1:12" ht="15">
      <c r="A712" s="546">
        <v>33</v>
      </c>
      <c r="B712" s="305"/>
      <c r="C712" s="159" t="s">
        <v>978</v>
      </c>
      <c r="D712" s="305" t="s">
        <v>112</v>
      </c>
      <c r="E712" s="256"/>
      <c r="F712" s="24">
        <v>3.203</v>
      </c>
      <c r="G712" s="18">
        <v>4.133</v>
      </c>
      <c r="H712" s="39">
        <f t="shared" si="26"/>
        <v>0.9300000000000002</v>
      </c>
      <c r="I712" s="196">
        <v>4.3</v>
      </c>
      <c r="J712" s="41">
        <v>450</v>
      </c>
      <c r="K712" s="21">
        <f t="shared" si="27"/>
        <v>1799.5500000000002</v>
      </c>
      <c r="L712" s="255"/>
    </row>
    <row r="713" spans="1:12" ht="15">
      <c r="A713" s="546">
        <v>33</v>
      </c>
      <c r="B713" s="302"/>
      <c r="C713" s="159" t="s">
        <v>978</v>
      </c>
      <c r="D713" s="302" t="s">
        <v>112</v>
      </c>
      <c r="E713" s="271"/>
      <c r="F713" s="24">
        <v>4.133</v>
      </c>
      <c r="G713" s="18">
        <v>4.923</v>
      </c>
      <c r="H713" s="39">
        <f t="shared" si="26"/>
        <v>0.79</v>
      </c>
      <c r="I713" s="196">
        <v>4.283670886075949</v>
      </c>
      <c r="J713" s="41">
        <v>450</v>
      </c>
      <c r="K713" s="21">
        <f t="shared" si="27"/>
        <v>1522.845</v>
      </c>
      <c r="L713" s="255"/>
    </row>
    <row r="714" spans="1:12" ht="15">
      <c r="A714" s="334"/>
      <c r="B714" s="515" t="s">
        <v>555</v>
      </c>
      <c r="C714" s="516"/>
      <c r="D714" s="517"/>
      <c r="E714" s="292"/>
      <c r="F714" s="139"/>
      <c r="G714" s="31"/>
      <c r="H714" s="42">
        <f>SUBTOTAL(9,H709:H713)</f>
        <v>4.923</v>
      </c>
      <c r="I714" s="197"/>
      <c r="J714" s="44"/>
      <c r="K714" s="22">
        <f>SUBTOTAL(9,K709:K713)</f>
        <v>9514.395</v>
      </c>
      <c r="L714" s="236"/>
    </row>
    <row r="715" spans="1:12" ht="15">
      <c r="A715" s="545">
        <v>162</v>
      </c>
      <c r="B715" s="159"/>
      <c r="C715" s="159" t="s">
        <v>979</v>
      </c>
      <c r="D715" s="159" t="s">
        <v>112</v>
      </c>
      <c r="E715" s="163" t="s">
        <v>556</v>
      </c>
      <c r="F715" s="24">
        <v>0</v>
      </c>
      <c r="G715" s="18">
        <v>1.315</v>
      </c>
      <c r="H715" s="39">
        <f t="shared" si="26"/>
        <v>1.315</v>
      </c>
      <c r="I715" s="196">
        <v>4.425475285171102</v>
      </c>
      <c r="J715" s="41">
        <v>450</v>
      </c>
      <c r="K715" s="21">
        <f t="shared" si="27"/>
        <v>2618.7749999999996</v>
      </c>
      <c r="L715" s="255"/>
    </row>
    <row r="716" spans="1:12" ht="15">
      <c r="A716" s="546">
        <v>34</v>
      </c>
      <c r="B716" s="303"/>
      <c r="C716" s="159" t="s">
        <v>979</v>
      </c>
      <c r="D716" s="303" t="s">
        <v>112</v>
      </c>
      <c r="E716" s="271"/>
      <c r="F716" s="24">
        <v>1.315</v>
      </c>
      <c r="G716" s="18">
        <v>2.136</v>
      </c>
      <c r="H716" s="39">
        <f t="shared" si="26"/>
        <v>0.8210000000000002</v>
      </c>
      <c r="I716" s="196">
        <v>4.381242387332521</v>
      </c>
      <c r="J716" s="41">
        <v>450</v>
      </c>
      <c r="K716" s="21">
        <f t="shared" si="27"/>
        <v>1618.65</v>
      </c>
      <c r="L716" s="255"/>
    </row>
    <row r="717" spans="1:12" ht="15">
      <c r="A717" s="334"/>
      <c r="B717" s="515" t="s">
        <v>557</v>
      </c>
      <c r="C717" s="516"/>
      <c r="D717" s="517"/>
      <c r="E717" s="292"/>
      <c r="F717" s="139"/>
      <c r="G717" s="31"/>
      <c r="H717" s="42">
        <f>SUBTOTAL(9,H715:H716)</f>
        <v>2.136</v>
      </c>
      <c r="I717" s="197"/>
      <c r="J717" s="44"/>
      <c r="K717" s="22">
        <f>SUBTOTAL(9,K715:K716)</f>
        <v>4237.424999999999</v>
      </c>
      <c r="L717" s="236"/>
    </row>
    <row r="718" spans="1:12" ht="15">
      <c r="A718" s="137">
        <v>163</v>
      </c>
      <c r="B718" s="100"/>
      <c r="C718" s="99" t="s">
        <v>558</v>
      </c>
      <c r="D718" s="100" t="s">
        <v>29</v>
      </c>
      <c r="E718" s="101" t="s">
        <v>559</v>
      </c>
      <c r="F718" s="102">
        <v>0.979</v>
      </c>
      <c r="G718" s="102">
        <v>1.579</v>
      </c>
      <c r="H718" s="102">
        <v>0.6</v>
      </c>
      <c r="I718" s="103">
        <v>5.4</v>
      </c>
      <c r="J718" s="104">
        <v>550</v>
      </c>
      <c r="K718" s="21">
        <f>SUM(H718*I718*J718*1.21)</f>
        <v>2156.2200000000003</v>
      </c>
      <c r="L718" s="255"/>
    </row>
    <row r="719" spans="1:12" ht="15">
      <c r="A719" s="138"/>
      <c r="B719" s="100"/>
      <c r="C719" s="99" t="s">
        <v>558</v>
      </c>
      <c r="D719" s="100" t="s">
        <v>29</v>
      </c>
      <c r="E719" s="109"/>
      <c r="F719" s="102">
        <v>8.341</v>
      </c>
      <c r="G719" s="102">
        <v>9.051</v>
      </c>
      <c r="H719" s="102">
        <v>0.7100000000000009</v>
      </c>
      <c r="I719" s="103">
        <v>4.5</v>
      </c>
      <c r="J719" s="104">
        <v>270</v>
      </c>
      <c r="K719" s="21">
        <f>SUM(H719*I719*J719*1.21)</f>
        <v>1043.8065000000013</v>
      </c>
      <c r="L719" s="255"/>
    </row>
    <row r="720" spans="1:12" ht="15">
      <c r="A720" s="138"/>
      <c r="B720" s="100"/>
      <c r="C720" s="99" t="s">
        <v>558</v>
      </c>
      <c r="D720" s="100" t="s">
        <v>29</v>
      </c>
      <c r="E720" s="126"/>
      <c r="F720" s="102">
        <v>9.051</v>
      </c>
      <c r="G720" s="102">
        <v>9.739</v>
      </c>
      <c r="H720" s="102">
        <v>0.6880000000000006</v>
      </c>
      <c r="I720" s="103">
        <v>4.5</v>
      </c>
      <c r="J720" s="104">
        <v>550</v>
      </c>
      <c r="K720" s="21">
        <f>SUM(H720*I720*J720*1.21)</f>
        <v>2060.3880000000017</v>
      </c>
      <c r="L720" s="255"/>
    </row>
    <row r="721" spans="1:12" ht="15">
      <c r="A721" s="138"/>
      <c r="B721" s="100"/>
      <c r="C721" s="99" t="s">
        <v>558</v>
      </c>
      <c r="D721" s="100" t="s">
        <v>29</v>
      </c>
      <c r="E721" s="109"/>
      <c r="F721" s="102">
        <v>9.739</v>
      </c>
      <c r="G721" s="102">
        <v>10.465</v>
      </c>
      <c r="H721" s="102">
        <v>0.7259999999999991</v>
      </c>
      <c r="I721" s="103">
        <v>4.5</v>
      </c>
      <c r="J721" s="104">
        <v>270</v>
      </c>
      <c r="K721" s="21">
        <f>SUM(H721*I721*J721*1.21)</f>
        <v>1067.3288999999986</v>
      </c>
      <c r="L721" s="255"/>
    </row>
    <row r="722" spans="1:12" ht="15">
      <c r="A722" s="295"/>
      <c r="B722" s="515" t="s">
        <v>560</v>
      </c>
      <c r="C722" s="516"/>
      <c r="D722" s="517"/>
      <c r="E722" s="113"/>
      <c r="F722" s="114"/>
      <c r="G722" s="114"/>
      <c r="H722" s="110">
        <f>SUBTOTAL(9,H718:H721)</f>
        <v>2.7240000000000006</v>
      </c>
      <c r="I722" s="115"/>
      <c r="J722" s="116"/>
      <c r="K722" s="22">
        <f>SUBTOTAL(9,K718:K721)</f>
        <v>6327.743400000002</v>
      </c>
      <c r="L722" s="236"/>
    </row>
    <row r="723" spans="1:12" ht="15">
      <c r="A723" s="520">
        <v>164</v>
      </c>
      <c r="B723" s="16"/>
      <c r="C723" s="16" t="s">
        <v>561</v>
      </c>
      <c r="D723" s="70" t="s">
        <v>47</v>
      </c>
      <c r="E723" s="80" t="s">
        <v>562</v>
      </c>
      <c r="F723" s="81">
        <v>0</v>
      </c>
      <c r="G723" s="81">
        <v>0.56</v>
      </c>
      <c r="H723" s="39">
        <f>SUM(G723-F723)</f>
        <v>0.56</v>
      </c>
      <c r="I723" s="196">
        <v>6</v>
      </c>
      <c r="J723" s="149">
        <v>450</v>
      </c>
      <c r="K723" s="21">
        <f>SUM(H723*I723*J723)</f>
        <v>1512.0000000000002</v>
      </c>
      <c r="L723" s="236"/>
    </row>
    <row r="724" spans="1:12" ht="15">
      <c r="A724" s="522"/>
      <c r="B724" s="542" t="s">
        <v>980</v>
      </c>
      <c r="C724" s="543"/>
      <c r="D724" s="544"/>
      <c r="E724" s="87"/>
      <c r="F724" s="88"/>
      <c r="G724" s="88"/>
      <c r="H724" s="42">
        <f>SUM(H723)</f>
        <v>0.56</v>
      </c>
      <c r="I724" s="197"/>
      <c r="J724" s="151"/>
      <c r="K724" s="22">
        <f>SUM(K723)</f>
        <v>1512.0000000000002</v>
      </c>
      <c r="L724" s="236"/>
    </row>
    <row r="725" spans="1:12" ht="15">
      <c r="A725" s="332">
        <v>165</v>
      </c>
      <c r="B725" s="16"/>
      <c r="C725" s="38" t="s">
        <v>563</v>
      </c>
      <c r="D725" s="16" t="s">
        <v>38</v>
      </c>
      <c r="E725" s="34" t="s">
        <v>564</v>
      </c>
      <c r="F725" s="18">
        <v>2.74</v>
      </c>
      <c r="G725" s="18">
        <v>3.937</v>
      </c>
      <c r="H725" s="39">
        <f>G725-F725</f>
        <v>1.1969999999999996</v>
      </c>
      <c r="I725" s="196">
        <v>4</v>
      </c>
      <c r="J725" s="41">
        <v>400</v>
      </c>
      <c r="K725" s="21">
        <f>SUM(H725*I725*J725)</f>
        <v>1915.1999999999994</v>
      </c>
      <c r="L725" s="236"/>
    </row>
    <row r="726" spans="1:12" ht="15">
      <c r="A726" s="165"/>
      <c r="B726" s="16"/>
      <c r="C726" s="38" t="s">
        <v>563</v>
      </c>
      <c r="D726" s="16" t="s">
        <v>38</v>
      </c>
      <c r="E726" s="73"/>
      <c r="F726" s="18">
        <v>3.937</v>
      </c>
      <c r="G726" s="18">
        <v>5.035</v>
      </c>
      <c r="H726" s="39">
        <f>G726-F726</f>
        <v>1.0980000000000003</v>
      </c>
      <c r="I726" s="196">
        <v>3.7</v>
      </c>
      <c r="J726" s="41">
        <v>400</v>
      </c>
      <c r="K726" s="21">
        <f>SUM(H726*I726*J726)</f>
        <v>1625.0400000000006</v>
      </c>
      <c r="L726" s="236"/>
    </row>
    <row r="727" spans="1:12" ht="15">
      <c r="A727" s="333"/>
      <c r="B727" s="542" t="s">
        <v>565</v>
      </c>
      <c r="C727" s="543"/>
      <c r="D727" s="544"/>
      <c r="E727" s="73"/>
      <c r="F727" s="18"/>
      <c r="G727" s="18"/>
      <c r="H727" s="42">
        <f>SUM(H725:H726)</f>
        <v>2.295</v>
      </c>
      <c r="I727" s="196"/>
      <c r="J727" s="41"/>
      <c r="K727" s="22">
        <f>SUBTOTAL(9,K725:K726)</f>
        <v>3540.24</v>
      </c>
      <c r="L727" s="236"/>
    </row>
    <row r="728" spans="1:12" ht="15">
      <c r="A728" s="298">
        <v>166</v>
      </c>
      <c r="B728" s="144" t="s">
        <v>511</v>
      </c>
      <c r="C728" s="159" t="s">
        <v>566</v>
      </c>
      <c r="D728" s="77" t="s">
        <v>116</v>
      </c>
      <c r="E728" s="156" t="s">
        <v>567</v>
      </c>
      <c r="F728" s="157">
        <v>3.592</v>
      </c>
      <c r="G728" s="157">
        <v>4.488</v>
      </c>
      <c r="H728" s="273">
        <f>G728-F728</f>
        <v>0.8960000000000004</v>
      </c>
      <c r="I728" s="194">
        <v>4.9</v>
      </c>
      <c r="J728" s="276">
        <v>385</v>
      </c>
      <c r="K728" s="160">
        <f>SUM(H728*I728*J728)</f>
        <v>1690.304000000001</v>
      </c>
      <c r="L728" s="236"/>
    </row>
    <row r="729" spans="1:12" ht="15">
      <c r="A729" s="294"/>
      <c r="B729" s="542" t="s">
        <v>981</v>
      </c>
      <c r="C729" s="543"/>
      <c r="D729" s="544"/>
      <c r="E729" s="156"/>
      <c r="F729" s="145"/>
      <c r="G729" s="145"/>
      <c r="H729" s="146">
        <f>SUBTOTAL(9,H728:H728)</f>
        <v>0.8960000000000004</v>
      </c>
      <c r="I729" s="147"/>
      <c r="J729" s="94"/>
      <c r="K729" s="94">
        <f>SUBTOTAL(9,K728:K728)</f>
        <v>1690.304000000001</v>
      </c>
      <c r="L729" s="236"/>
    </row>
    <row r="730" spans="1:12" ht="15">
      <c r="A730" s="332">
        <v>167</v>
      </c>
      <c r="B730" s="16"/>
      <c r="C730" s="38" t="s">
        <v>568</v>
      </c>
      <c r="D730" s="16" t="s">
        <v>44</v>
      </c>
      <c r="E730" s="58" t="s">
        <v>569</v>
      </c>
      <c r="F730" s="18">
        <v>1.597</v>
      </c>
      <c r="G730" s="18">
        <v>5.573</v>
      </c>
      <c r="H730" s="39">
        <f>G730-F730</f>
        <v>3.9760000000000004</v>
      </c>
      <c r="I730" s="196">
        <v>4.7</v>
      </c>
      <c r="J730" s="41">
        <v>480</v>
      </c>
      <c r="K730" s="21">
        <f>SUM(H730*I730*J730)</f>
        <v>8969.856000000002</v>
      </c>
      <c r="L730" s="236"/>
    </row>
    <row r="731" spans="1:12" ht="15">
      <c r="A731" s="333"/>
      <c r="B731" s="542" t="s">
        <v>570</v>
      </c>
      <c r="C731" s="543"/>
      <c r="D731" s="544"/>
      <c r="E731" s="74"/>
      <c r="F731" s="18"/>
      <c r="G731" s="18"/>
      <c r="H731" s="42">
        <f>SUM(H730)</f>
        <v>3.9760000000000004</v>
      </c>
      <c r="I731" s="196"/>
      <c r="J731" s="41"/>
      <c r="K731" s="22">
        <f>SUM(K730)</f>
        <v>8969.856000000002</v>
      </c>
      <c r="L731" s="236"/>
    </row>
    <row r="732" spans="1:12" ht="15">
      <c r="A732" s="298">
        <v>168</v>
      </c>
      <c r="B732" s="144" t="s">
        <v>511</v>
      </c>
      <c r="C732" s="159" t="s">
        <v>571</v>
      </c>
      <c r="D732" s="144" t="s">
        <v>116</v>
      </c>
      <c r="E732" s="172" t="s">
        <v>572</v>
      </c>
      <c r="F732" s="157">
        <v>3.65</v>
      </c>
      <c r="G732" s="157">
        <v>6.242</v>
      </c>
      <c r="H732" s="273">
        <f>G732-F732</f>
        <v>2.592</v>
      </c>
      <c r="I732" s="274">
        <v>5.2</v>
      </c>
      <c r="J732" s="276">
        <v>385</v>
      </c>
      <c r="K732" s="160">
        <f>SUM(H732*I732*J732)</f>
        <v>5189.184</v>
      </c>
      <c r="L732" s="236"/>
    </row>
    <row r="733" spans="1:13" ht="15">
      <c r="A733" s="294"/>
      <c r="B733" s="542" t="s">
        <v>982</v>
      </c>
      <c r="C733" s="543"/>
      <c r="D733" s="544"/>
      <c r="E733" s="156"/>
      <c r="F733" s="145"/>
      <c r="G733" s="145"/>
      <c r="H733" s="146">
        <f>SUBTOTAL(9,H732:H732)</f>
        <v>2.592</v>
      </c>
      <c r="I733" s="147"/>
      <c r="J733" s="94"/>
      <c r="K733" s="94">
        <f>SUBTOTAL(9,K732:K732)</f>
        <v>5189.184</v>
      </c>
      <c r="L733" s="321"/>
      <c r="M733" s="95"/>
    </row>
    <row r="734" spans="1:13" ht="15">
      <c r="A734" s="450"/>
      <c r="B734" s="161"/>
      <c r="C734" s="161"/>
      <c r="D734" s="161"/>
      <c r="E734" s="175"/>
      <c r="F734" s="176"/>
      <c r="G734" s="176"/>
      <c r="H734" s="177"/>
      <c r="I734" s="178"/>
      <c r="J734" s="179"/>
      <c r="K734" s="179"/>
      <c r="L734" s="321"/>
      <c r="M734" s="95"/>
    </row>
    <row r="735" spans="1:12" ht="15">
      <c r="A735" s="509">
        <v>24</v>
      </c>
      <c r="B735" s="509"/>
      <c r="C735" s="509"/>
      <c r="D735" s="509"/>
      <c r="E735" s="509"/>
      <c r="F735" s="509"/>
      <c r="G735" s="509"/>
      <c r="H735" s="509"/>
      <c r="I735" s="509"/>
      <c r="J735" s="509"/>
      <c r="K735" s="509"/>
      <c r="L735" s="236"/>
    </row>
    <row r="736" spans="1:12" ht="15.75" thickBot="1">
      <c r="A736" s="509"/>
      <c r="B736" s="509"/>
      <c r="C736" s="509"/>
      <c r="D736" s="509"/>
      <c r="E736" s="509"/>
      <c r="F736" s="509"/>
      <c r="G736" s="509"/>
      <c r="H736" s="509"/>
      <c r="I736" s="509"/>
      <c r="J736" s="509"/>
      <c r="K736" s="509"/>
      <c r="L736" s="236"/>
    </row>
    <row r="737" spans="1:12" ht="36">
      <c r="A737" s="228" t="s">
        <v>0</v>
      </c>
      <c r="B737" s="229" t="s">
        <v>1</v>
      </c>
      <c r="C737" s="230" t="s">
        <v>2</v>
      </c>
      <c r="D737" s="231" t="s">
        <v>3</v>
      </c>
      <c r="E737" s="230" t="s">
        <v>4</v>
      </c>
      <c r="F737" s="526" t="s">
        <v>5</v>
      </c>
      <c r="G737" s="527"/>
      <c r="H737" s="232" t="s">
        <v>6</v>
      </c>
      <c r="I737" s="233" t="s">
        <v>7</v>
      </c>
      <c r="J737" s="234" t="s">
        <v>8</v>
      </c>
      <c r="K737" s="235" t="s">
        <v>9</v>
      </c>
      <c r="L737" s="236"/>
    </row>
    <row r="738" spans="1:12" ht="15" customHeight="1" thickBot="1">
      <c r="A738" s="237" t="s">
        <v>10</v>
      </c>
      <c r="B738" s="238"/>
      <c r="C738" s="239"/>
      <c r="D738" s="240"/>
      <c r="E738" s="241"/>
      <c r="F738" s="242" t="s">
        <v>11</v>
      </c>
      <c r="G738" s="243" t="s">
        <v>12</v>
      </c>
      <c r="H738" s="244" t="s">
        <v>13</v>
      </c>
      <c r="I738" s="245" t="s">
        <v>14</v>
      </c>
      <c r="J738" s="246" t="s">
        <v>15</v>
      </c>
      <c r="K738" s="247" t="s">
        <v>16</v>
      </c>
      <c r="L738" s="236"/>
    </row>
    <row r="739" spans="1:12" ht="3.75" customHeight="1">
      <c r="A739" s="333"/>
      <c r="B739" s="249"/>
      <c r="C739" s="250"/>
      <c r="D739" s="249"/>
      <c r="E739" s="249"/>
      <c r="F739" s="252"/>
      <c r="G739" s="252"/>
      <c r="H739" s="252"/>
      <c r="I739" s="253"/>
      <c r="J739" s="250"/>
      <c r="K739" s="254"/>
      <c r="L739" s="236"/>
    </row>
    <row r="740" spans="1:12" ht="15">
      <c r="A740" s="298">
        <v>169</v>
      </c>
      <c r="B740" s="144"/>
      <c r="C740" s="159" t="s">
        <v>573</v>
      </c>
      <c r="D740" s="144" t="s">
        <v>116</v>
      </c>
      <c r="E740" s="156" t="s">
        <v>574</v>
      </c>
      <c r="F740" s="157">
        <v>0</v>
      </c>
      <c r="G740" s="157">
        <v>0.284</v>
      </c>
      <c r="H740" s="273">
        <f aca="true" t="shared" si="28" ref="H740:H749">G740-F740</f>
        <v>0.284</v>
      </c>
      <c r="I740" s="274">
        <v>5</v>
      </c>
      <c r="J740" s="276">
        <v>890</v>
      </c>
      <c r="K740" s="160">
        <f aca="true" t="shared" si="29" ref="K740:K749">SUM(H740*I740*J740)</f>
        <v>1263.8</v>
      </c>
      <c r="L740" s="255"/>
    </row>
    <row r="741" spans="1:12" ht="15">
      <c r="A741" s="299"/>
      <c r="B741" s="144"/>
      <c r="C741" s="159" t="s">
        <v>573</v>
      </c>
      <c r="D741" s="144" t="s">
        <v>116</v>
      </c>
      <c r="E741" s="156"/>
      <c r="F741" s="157">
        <v>0.284</v>
      </c>
      <c r="G741" s="157">
        <v>2.957</v>
      </c>
      <c r="H741" s="273">
        <f t="shared" si="28"/>
        <v>2.673</v>
      </c>
      <c r="I741" s="274">
        <v>4.5</v>
      </c>
      <c r="J741" s="276">
        <v>385</v>
      </c>
      <c r="K741" s="160">
        <f t="shared" si="29"/>
        <v>4630.972500000001</v>
      </c>
      <c r="L741" s="255"/>
    </row>
    <row r="742" spans="1:12" ht="15">
      <c r="A742" s="299"/>
      <c r="B742" s="144"/>
      <c r="C742" s="159" t="s">
        <v>573</v>
      </c>
      <c r="D742" s="144" t="s">
        <v>116</v>
      </c>
      <c r="E742" s="156"/>
      <c r="F742" s="157">
        <v>2.957</v>
      </c>
      <c r="G742" s="157">
        <v>3.578</v>
      </c>
      <c r="H742" s="273">
        <f t="shared" si="28"/>
        <v>0.621</v>
      </c>
      <c r="I742" s="274">
        <v>4</v>
      </c>
      <c r="J742" s="276">
        <v>890</v>
      </c>
      <c r="K742" s="160">
        <f t="shared" si="29"/>
        <v>2210.7599999999998</v>
      </c>
      <c r="L742" s="255"/>
    </row>
    <row r="743" spans="1:12" ht="15">
      <c r="A743" s="299"/>
      <c r="B743" s="144"/>
      <c r="C743" s="159" t="s">
        <v>573</v>
      </c>
      <c r="D743" s="144" t="s">
        <v>116</v>
      </c>
      <c r="E743" s="156"/>
      <c r="F743" s="157">
        <v>3.578</v>
      </c>
      <c r="G743" s="157">
        <v>7.806</v>
      </c>
      <c r="H743" s="273">
        <f t="shared" si="28"/>
        <v>4.228</v>
      </c>
      <c r="I743" s="274">
        <v>4</v>
      </c>
      <c r="J743" s="276">
        <v>385</v>
      </c>
      <c r="K743" s="160">
        <f t="shared" si="29"/>
        <v>6511.12</v>
      </c>
      <c r="L743" s="255"/>
    </row>
    <row r="744" spans="1:12" ht="15">
      <c r="A744" s="294"/>
      <c r="B744" s="539" t="s">
        <v>983</v>
      </c>
      <c r="C744" s="540"/>
      <c r="D744" s="541"/>
      <c r="E744" s="269"/>
      <c r="F744" s="270"/>
      <c r="G744" s="270"/>
      <c r="H744" s="146">
        <f>SUBTOTAL(9,H740:H743)</f>
        <v>7.805999999999999</v>
      </c>
      <c r="I744" s="147"/>
      <c r="J744" s="94"/>
      <c r="K744" s="94">
        <f>SUBTOTAL(9,K740:K743)</f>
        <v>14616.6525</v>
      </c>
      <c r="L744" s="236"/>
    </row>
    <row r="745" spans="1:12" ht="15">
      <c r="A745" s="298">
        <v>170</v>
      </c>
      <c r="B745" s="144"/>
      <c r="C745" s="159" t="s">
        <v>575</v>
      </c>
      <c r="D745" s="144" t="s">
        <v>116</v>
      </c>
      <c r="E745" s="156" t="s">
        <v>576</v>
      </c>
      <c r="F745" s="157">
        <v>0</v>
      </c>
      <c r="G745" s="157">
        <v>0.244</v>
      </c>
      <c r="H745" s="273">
        <f t="shared" si="28"/>
        <v>0.244</v>
      </c>
      <c r="I745" s="274">
        <v>5.5</v>
      </c>
      <c r="J745" s="276">
        <v>890</v>
      </c>
      <c r="K745" s="160">
        <f t="shared" si="29"/>
        <v>1194.38</v>
      </c>
      <c r="L745" s="255"/>
    </row>
    <row r="746" spans="1:12" ht="15">
      <c r="A746" s="299"/>
      <c r="B746" s="144"/>
      <c r="C746" s="159" t="s">
        <v>575</v>
      </c>
      <c r="D746" s="144" t="s">
        <v>116</v>
      </c>
      <c r="E746" s="156"/>
      <c r="F746" s="157">
        <v>0.244</v>
      </c>
      <c r="G746" s="157">
        <v>0.716</v>
      </c>
      <c r="H746" s="273">
        <f t="shared" si="28"/>
        <v>0.472</v>
      </c>
      <c r="I746" s="274">
        <v>5.6</v>
      </c>
      <c r="J746" s="276">
        <v>385</v>
      </c>
      <c r="K746" s="160">
        <f t="shared" si="29"/>
        <v>1017.632</v>
      </c>
      <c r="L746" s="255"/>
    </row>
    <row r="747" spans="1:12" ht="15">
      <c r="A747" s="299"/>
      <c r="B747" s="144"/>
      <c r="C747" s="159" t="s">
        <v>575</v>
      </c>
      <c r="D747" s="144" t="s">
        <v>116</v>
      </c>
      <c r="E747" s="156"/>
      <c r="F747" s="157">
        <v>0.716</v>
      </c>
      <c r="G747" s="157">
        <v>0.861</v>
      </c>
      <c r="H747" s="273">
        <f t="shared" si="28"/>
        <v>0.14500000000000002</v>
      </c>
      <c r="I747" s="274">
        <v>5.5</v>
      </c>
      <c r="J747" s="276">
        <v>890</v>
      </c>
      <c r="K747" s="160">
        <f t="shared" si="29"/>
        <v>709.7750000000001</v>
      </c>
      <c r="L747" s="255"/>
    </row>
    <row r="748" spans="1:12" ht="15">
      <c r="A748" s="299"/>
      <c r="B748" s="144"/>
      <c r="C748" s="159" t="s">
        <v>575</v>
      </c>
      <c r="D748" s="144" t="s">
        <v>116</v>
      </c>
      <c r="E748" s="156"/>
      <c r="F748" s="157">
        <v>0.861</v>
      </c>
      <c r="G748" s="157">
        <v>2.118</v>
      </c>
      <c r="H748" s="273">
        <f t="shared" si="28"/>
        <v>1.257</v>
      </c>
      <c r="I748" s="274">
        <v>4.7</v>
      </c>
      <c r="J748" s="276">
        <v>385</v>
      </c>
      <c r="K748" s="160">
        <f t="shared" si="29"/>
        <v>2274.5415</v>
      </c>
      <c r="L748" s="255"/>
    </row>
    <row r="749" spans="1:12" ht="15">
      <c r="A749" s="299"/>
      <c r="B749" s="144"/>
      <c r="C749" s="159" t="s">
        <v>575</v>
      </c>
      <c r="D749" s="144" t="s">
        <v>116</v>
      </c>
      <c r="E749" s="156"/>
      <c r="F749" s="157">
        <v>2.552</v>
      </c>
      <c r="G749" s="157">
        <v>3.849</v>
      </c>
      <c r="H749" s="273">
        <f t="shared" si="28"/>
        <v>1.2970000000000002</v>
      </c>
      <c r="I749" s="274">
        <v>5</v>
      </c>
      <c r="J749" s="276">
        <v>385</v>
      </c>
      <c r="K749" s="160">
        <f t="shared" si="29"/>
        <v>2496.7250000000004</v>
      </c>
      <c r="L749" s="255"/>
    </row>
    <row r="750" spans="1:12" ht="15">
      <c r="A750" s="294"/>
      <c r="B750" s="539" t="s">
        <v>984</v>
      </c>
      <c r="C750" s="540"/>
      <c r="D750" s="541"/>
      <c r="E750" s="269"/>
      <c r="F750" s="270"/>
      <c r="G750" s="270"/>
      <c r="H750" s="146">
        <f>SUBTOTAL(9,H745:H749)</f>
        <v>3.415</v>
      </c>
      <c r="I750" s="147"/>
      <c r="J750" s="94"/>
      <c r="K750" s="94">
        <f>SUBTOTAL(9,K745:K749)</f>
        <v>7693.0535</v>
      </c>
      <c r="L750" s="236"/>
    </row>
    <row r="751" spans="1:12" ht="15">
      <c r="A751" s="545">
        <v>171</v>
      </c>
      <c r="B751" s="159"/>
      <c r="C751" s="159" t="s">
        <v>985</v>
      </c>
      <c r="D751" s="159" t="s">
        <v>112</v>
      </c>
      <c r="E751" s="163" t="s">
        <v>577</v>
      </c>
      <c r="F751" s="24">
        <v>2.224</v>
      </c>
      <c r="G751" s="18">
        <v>3.055</v>
      </c>
      <c r="H751" s="39">
        <f>G751-F751</f>
        <v>0.831</v>
      </c>
      <c r="I751" s="196">
        <v>5.6000000000000005</v>
      </c>
      <c r="J751" s="41">
        <v>500</v>
      </c>
      <c r="K751" s="21">
        <f>SUM(H751*I751*J751)</f>
        <v>2326.8</v>
      </c>
      <c r="L751" s="236"/>
    </row>
    <row r="752" spans="1:12" ht="15">
      <c r="A752" s="546">
        <v>35</v>
      </c>
      <c r="B752" s="303"/>
      <c r="C752" s="159" t="s">
        <v>985</v>
      </c>
      <c r="D752" s="303" t="s">
        <v>112</v>
      </c>
      <c r="E752" s="271"/>
      <c r="F752" s="24">
        <v>3.055</v>
      </c>
      <c r="G752" s="18">
        <v>5.9</v>
      </c>
      <c r="H752" s="39">
        <f>G752-F752</f>
        <v>2.845</v>
      </c>
      <c r="I752" s="196">
        <v>5.6000000000000005</v>
      </c>
      <c r="J752" s="41">
        <v>500</v>
      </c>
      <c r="K752" s="21">
        <f>SUM(H752*I752*J752)</f>
        <v>7966.000000000001</v>
      </c>
      <c r="L752" s="236"/>
    </row>
    <row r="753" spans="1:12" ht="15">
      <c r="A753" s="286"/>
      <c r="B753" s="515" t="s">
        <v>578</v>
      </c>
      <c r="C753" s="516"/>
      <c r="D753" s="517"/>
      <c r="E753" s="292"/>
      <c r="F753" s="139"/>
      <c r="G753" s="31"/>
      <c r="H753" s="42">
        <f>SUBTOTAL(9,H751:H752)</f>
        <v>3.676</v>
      </c>
      <c r="I753" s="197"/>
      <c r="J753" s="44"/>
      <c r="K753" s="22">
        <f>SUBTOTAL(9,K751:K752)</f>
        <v>10292.800000000001</v>
      </c>
      <c r="L753" s="236"/>
    </row>
    <row r="754" spans="1:12" ht="15">
      <c r="A754" s="301">
        <v>172</v>
      </c>
      <c r="B754" s="45"/>
      <c r="C754" s="45" t="s">
        <v>582</v>
      </c>
      <c r="D754" s="16" t="s">
        <v>18</v>
      </c>
      <c r="E754" s="63" t="s">
        <v>583</v>
      </c>
      <c r="F754" s="29">
        <v>1.316</v>
      </c>
      <c r="G754" s="29">
        <v>2.08</v>
      </c>
      <c r="H754" s="29">
        <f>G754-F754</f>
        <v>0.764</v>
      </c>
      <c r="I754" s="191">
        <v>6.1</v>
      </c>
      <c r="J754" s="45">
        <v>329</v>
      </c>
      <c r="K754" s="21">
        <f>SUM(H754*I754*J754)</f>
        <v>1533.2716</v>
      </c>
      <c r="L754" s="236"/>
    </row>
    <row r="755" spans="1:12" ht="15">
      <c r="A755" s="296"/>
      <c r="B755" s="45"/>
      <c r="C755" s="45" t="s">
        <v>582</v>
      </c>
      <c r="D755" s="16" t="s">
        <v>18</v>
      </c>
      <c r="E755" s="62" t="s">
        <v>584</v>
      </c>
      <c r="F755" s="29">
        <v>2.08</v>
      </c>
      <c r="G755" s="29">
        <v>2.29</v>
      </c>
      <c r="H755" s="29">
        <f>G755-F755</f>
        <v>0.20999999999999996</v>
      </c>
      <c r="I755" s="191">
        <v>6.2</v>
      </c>
      <c r="J755" s="45">
        <v>329</v>
      </c>
      <c r="K755" s="21">
        <f>SUM(H755*I755*J755)</f>
        <v>428.35799999999995</v>
      </c>
      <c r="L755" s="236"/>
    </row>
    <row r="756" spans="1:12" ht="15">
      <c r="A756" s="296"/>
      <c r="B756" s="45"/>
      <c r="C756" s="45" t="s">
        <v>582</v>
      </c>
      <c r="D756" s="16" t="s">
        <v>18</v>
      </c>
      <c r="E756" s="63" t="s">
        <v>585</v>
      </c>
      <c r="F756" s="29">
        <v>2.29</v>
      </c>
      <c r="G756" s="29">
        <v>3.592</v>
      </c>
      <c r="H756" s="29">
        <f>G756-F756</f>
        <v>1.302</v>
      </c>
      <c r="I756" s="191">
        <v>6.2</v>
      </c>
      <c r="J756" s="45">
        <v>243</v>
      </c>
      <c r="K756" s="21">
        <f>SUM(H756*I756*J756)</f>
        <v>1961.5932</v>
      </c>
      <c r="L756" s="236"/>
    </row>
    <row r="757" spans="1:12" ht="15">
      <c r="A757" s="297"/>
      <c r="B757" s="515" t="s">
        <v>989</v>
      </c>
      <c r="C757" s="516"/>
      <c r="D757" s="517"/>
      <c r="E757" s="64"/>
      <c r="F757" s="33"/>
      <c r="G757" s="33"/>
      <c r="H757" s="33">
        <f>SUM(H754:H756)</f>
        <v>2.276</v>
      </c>
      <c r="I757" s="205"/>
      <c r="J757" s="204"/>
      <c r="K757" s="22">
        <f>SUM(K754:K756)</f>
        <v>3923.2228</v>
      </c>
      <c r="L757" s="236"/>
    </row>
    <row r="758" spans="1:12" ht="15">
      <c r="A758" s="520">
        <v>173</v>
      </c>
      <c r="B758" s="183"/>
      <c r="C758" s="82" t="s">
        <v>586</v>
      </c>
      <c r="D758" s="70" t="s">
        <v>47</v>
      </c>
      <c r="E758" s="80" t="s">
        <v>587</v>
      </c>
      <c r="F758" s="81">
        <v>1.6</v>
      </c>
      <c r="G758" s="81">
        <v>3.453</v>
      </c>
      <c r="H758" s="39">
        <f>SUM(G758-F758)</f>
        <v>1.8529999999999998</v>
      </c>
      <c r="I758" s="148">
        <v>4.5</v>
      </c>
      <c r="J758" s="149">
        <v>400</v>
      </c>
      <c r="K758" s="21">
        <f>SUM(H758*I758*J758)</f>
        <v>3335.4</v>
      </c>
      <c r="L758" s="236"/>
    </row>
    <row r="759" spans="1:12" ht="15">
      <c r="A759" s="522"/>
      <c r="B759" s="542" t="s">
        <v>988</v>
      </c>
      <c r="C759" s="543"/>
      <c r="D759" s="544"/>
      <c r="E759" s="87"/>
      <c r="F759" s="88"/>
      <c r="G759" s="88"/>
      <c r="H759" s="42">
        <f>SUM(H758)</f>
        <v>1.8529999999999998</v>
      </c>
      <c r="I759" s="150"/>
      <c r="J759" s="151"/>
      <c r="K759" s="22">
        <f>SUM(K758)</f>
        <v>3335.4</v>
      </c>
      <c r="L759" s="236"/>
    </row>
    <row r="760" spans="1:12" ht="15">
      <c r="A760" s="137">
        <v>174</v>
      </c>
      <c r="B760" s="100"/>
      <c r="C760" s="99" t="s">
        <v>588</v>
      </c>
      <c r="D760" s="100" t="s">
        <v>29</v>
      </c>
      <c r="E760" s="109" t="s">
        <v>589</v>
      </c>
      <c r="F760" s="102">
        <v>0</v>
      </c>
      <c r="G760" s="102">
        <v>0.98</v>
      </c>
      <c r="H760" s="102">
        <v>0.98</v>
      </c>
      <c r="I760" s="103">
        <v>4.1</v>
      </c>
      <c r="J760" s="104">
        <v>550</v>
      </c>
      <c r="K760" s="21">
        <f>SUM(H760*I760*J760*1.21)</f>
        <v>2673.979</v>
      </c>
      <c r="L760" s="236"/>
    </row>
    <row r="761" spans="1:12" ht="15">
      <c r="A761" s="295"/>
      <c r="B761" s="515" t="s">
        <v>987</v>
      </c>
      <c r="C761" s="516"/>
      <c r="D761" s="517"/>
      <c r="E761" s="101"/>
      <c r="F761" s="102"/>
      <c r="G761" s="102"/>
      <c r="H761" s="110">
        <f>SUBTOTAL(9,H760)</f>
        <v>0.98</v>
      </c>
      <c r="I761" s="103"/>
      <c r="J761" s="104"/>
      <c r="K761" s="22">
        <f>SUBTOTAL(9,K760)</f>
        <v>2673.979</v>
      </c>
      <c r="L761" s="236"/>
    </row>
    <row r="762" spans="1:12" ht="15">
      <c r="A762" s="137">
        <v>175</v>
      </c>
      <c r="B762" s="100"/>
      <c r="C762" s="99" t="s">
        <v>590</v>
      </c>
      <c r="D762" s="100" t="s">
        <v>29</v>
      </c>
      <c r="E762" s="101" t="s">
        <v>591</v>
      </c>
      <c r="F762" s="102">
        <v>0</v>
      </c>
      <c r="G762" s="211">
        <v>0.939</v>
      </c>
      <c r="H762" s="102">
        <v>0.939</v>
      </c>
      <c r="I762" s="103">
        <v>5</v>
      </c>
      <c r="J762" s="104">
        <v>270</v>
      </c>
      <c r="K762" s="21">
        <f>SUM(H762*I762*J762*1.21)</f>
        <v>1533.8564999999999</v>
      </c>
      <c r="L762" s="236"/>
    </row>
    <row r="763" spans="1:12" ht="15">
      <c r="A763" s="138"/>
      <c r="B763" s="100"/>
      <c r="C763" s="99" t="s">
        <v>590</v>
      </c>
      <c r="D763" s="100" t="s">
        <v>29</v>
      </c>
      <c r="E763" s="101"/>
      <c r="F763" s="102">
        <v>0.939</v>
      </c>
      <c r="G763" s="211">
        <v>1.69</v>
      </c>
      <c r="H763" s="102">
        <v>0.751</v>
      </c>
      <c r="I763" s="103">
        <v>5.1</v>
      </c>
      <c r="J763" s="104">
        <v>270</v>
      </c>
      <c r="K763" s="21">
        <f>SUM(H763*I763*J763*1.21)</f>
        <v>1251.2936699999998</v>
      </c>
      <c r="L763" s="236"/>
    </row>
    <row r="764" spans="1:12" ht="15">
      <c r="A764" s="138"/>
      <c r="B764" s="100"/>
      <c r="C764" s="99" t="s">
        <v>590</v>
      </c>
      <c r="D764" s="100" t="s">
        <v>29</v>
      </c>
      <c r="E764" s="109"/>
      <c r="F764" s="102">
        <v>1.69</v>
      </c>
      <c r="G764" s="211">
        <v>2.449</v>
      </c>
      <c r="H764" s="102">
        <v>0.7589999999999999</v>
      </c>
      <c r="I764" s="103">
        <v>5.5</v>
      </c>
      <c r="J764" s="104">
        <v>270</v>
      </c>
      <c r="K764" s="21">
        <f>SUM(H764*I764*J764*1.21)</f>
        <v>1363.8091499999996</v>
      </c>
      <c r="L764" s="236"/>
    </row>
    <row r="765" spans="1:12" ht="15">
      <c r="A765" s="295"/>
      <c r="B765" s="515" t="s">
        <v>592</v>
      </c>
      <c r="C765" s="516"/>
      <c r="D765" s="517"/>
      <c r="E765" s="213"/>
      <c r="F765" s="114"/>
      <c r="G765" s="212"/>
      <c r="H765" s="110">
        <f>SUBTOTAL(9,H762:H764)</f>
        <v>2.449</v>
      </c>
      <c r="I765" s="115"/>
      <c r="J765" s="116"/>
      <c r="K765" s="22">
        <f>SUBTOTAL(9,K762:K764)</f>
        <v>4148.95932</v>
      </c>
      <c r="L765" s="236"/>
    </row>
    <row r="766" spans="1:12" ht="15">
      <c r="A766" s="332">
        <v>176</v>
      </c>
      <c r="B766" s="16"/>
      <c r="C766" s="38" t="s">
        <v>593</v>
      </c>
      <c r="D766" s="16" t="s">
        <v>38</v>
      </c>
      <c r="E766" s="34" t="s">
        <v>594</v>
      </c>
      <c r="F766" s="18">
        <v>2.074</v>
      </c>
      <c r="G766" s="18">
        <v>2.671</v>
      </c>
      <c r="H766" s="39">
        <f>G766-F766</f>
        <v>0.597</v>
      </c>
      <c r="I766" s="196">
        <v>5.2</v>
      </c>
      <c r="J766" s="41">
        <v>400</v>
      </c>
      <c r="K766" s="21">
        <f>SUM(H766*I766*J766)</f>
        <v>1241.76</v>
      </c>
      <c r="L766" s="236"/>
    </row>
    <row r="767" spans="1:15" ht="15">
      <c r="A767" s="333"/>
      <c r="B767" s="515" t="s">
        <v>595</v>
      </c>
      <c r="C767" s="516"/>
      <c r="D767" s="517"/>
      <c r="E767" s="73"/>
      <c r="F767" s="18"/>
      <c r="G767" s="18"/>
      <c r="H767" s="42">
        <f>SUM(H766:H766)</f>
        <v>0.597</v>
      </c>
      <c r="I767" s="196"/>
      <c r="J767" s="41"/>
      <c r="K767" s="22">
        <f>SUBTOTAL(9,K766:K766)</f>
        <v>1241.76</v>
      </c>
      <c r="L767" s="321"/>
      <c r="M767" s="95"/>
      <c r="N767" s="95"/>
      <c r="O767" s="95"/>
    </row>
    <row r="768" spans="1:12" ht="15" customHeight="1">
      <c r="A768" s="215">
        <v>177</v>
      </c>
      <c r="B768" s="208"/>
      <c r="C768" s="208" t="s">
        <v>986</v>
      </c>
      <c r="D768" s="208" t="s">
        <v>112</v>
      </c>
      <c r="E768" s="181" t="s">
        <v>596</v>
      </c>
      <c r="F768" s="24">
        <v>0.611</v>
      </c>
      <c r="G768" s="18">
        <v>0.759</v>
      </c>
      <c r="H768" s="39">
        <f>G768-F768</f>
        <v>0.14800000000000002</v>
      </c>
      <c r="I768" s="196">
        <v>5.3</v>
      </c>
      <c r="J768" s="41">
        <v>750</v>
      </c>
      <c r="K768" s="21">
        <f>SUM(H768*I768*J768)</f>
        <v>588.3000000000001</v>
      </c>
      <c r="L768" s="255"/>
    </row>
    <row r="769" spans="1:12" ht="15">
      <c r="A769" s="216"/>
      <c r="B769" s="515" t="s">
        <v>597</v>
      </c>
      <c r="C769" s="516"/>
      <c r="D769" s="517"/>
      <c r="E769" s="190"/>
      <c r="F769" s="139"/>
      <c r="G769" s="31"/>
      <c r="H769" s="42">
        <f>SUBTOTAL(9,H768:H768)</f>
        <v>0.14800000000000002</v>
      </c>
      <c r="I769" s="197"/>
      <c r="J769" s="44"/>
      <c r="K769" s="22">
        <f>SUBTOTAL(9,K768:K768)</f>
        <v>588.3000000000001</v>
      </c>
      <c r="L769" s="236"/>
    </row>
    <row r="770" spans="1:12" ht="15.75" thickBot="1">
      <c r="A770" s="509">
        <v>25</v>
      </c>
      <c r="B770" s="509"/>
      <c r="C770" s="509"/>
      <c r="D770" s="509"/>
      <c r="E770" s="509"/>
      <c r="F770" s="509"/>
      <c r="G770" s="509"/>
      <c r="H770" s="509"/>
      <c r="I770" s="509"/>
      <c r="J770" s="509"/>
      <c r="K770" s="509"/>
      <c r="L770" s="236"/>
    </row>
    <row r="771" spans="1:12" ht="36">
      <c r="A771" s="228" t="s">
        <v>0</v>
      </c>
      <c r="B771" s="229" t="s">
        <v>1</v>
      </c>
      <c r="C771" s="230" t="s">
        <v>2</v>
      </c>
      <c r="D771" s="231" t="s">
        <v>3</v>
      </c>
      <c r="E771" s="230" t="s">
        <v>4</v>
      </c>
      <c r="F771" s="526" t="s">
        <v>5</v>
      </c>
      <c r="G771" s="527"/>
      <c r="H771" s="232" t="s">
        <v>6</v>
      </c>
      <c r="I771" s="233" t="s">
        <v>7</v>
      </c>
      <c r="J771" s="234" t="s">
        <v>8</v>
      </c>
      <c r="K771" s="235" t="s">
        <v>9</v>
      </c>
      <c r="L771" s="236"/>
    </row>
    <row r="772" spans="1:12" ht="15" customHeight="1" thickBot="1">
      <c r="A772" s="237" t="s">
        <v>10</v>
      </c>
      <c r="B772" s="238"/>
      <c r="C772" s="239"/>
      <c r="D772" s="240"/>
      <c r="E772" s="241"/>
      <c r="F772" s="242" t="s">
        <v>11</v>
      </c>
      <c r="G772" s="243" t="s">
        <v>12</v>
      </c>
      <c r="H772" s="244" t="s">
        <v>13</v>
      </c>
      <c r="I772" s="245" t="s">
        <v>14</v>
      </c>
      <c r="J772" s="246" t="s">
        <v>15</v>
      </c>
      <c r="K772" s="247" t="s">
        <v>16</v>
      </c>
      <c r="L772" s="236"/>
    </row>
    <row r="773" spans="1:12" ht="3.75" customHeight="1">
      <c r="A773" s="333"/>
      <c r="B773" s="249"/>
      <c r="C773" s="250"/>
      <c r="D773" s="249"/>
      <c r="E773" s="249"/>
      <c r="F773" s="252"/>
      <c r="G773" s="252"/>
      <c r="H773" s="252"/>
      <c r="I773" s="253"/>
      <c r="J773" s="250"/>
      <c r="K773" s="254"/>
      <c r="L773" s="236"/>
    </row>
    <row r="774" spans="1:12" ht="15">
      <c r="A774" s="137">
        <v>178</v>
      </c>
      <c r="B774" s="100"/>
      <c r="C774" s="99" t="s">
        <v>598</v>
      </c>
      <c r="D774" s="100" t="s">
        <v>29</v>
      </c>
      <c r="E774" s="101" t="s">
        <v>599</v>
      </c>
      <c r="F774" s="102">
        <v>0</v>
      </c>
      <c r="G774" s="102">
        <v>1.004</v>
      </c>
      <c r="H774" s="102">
        <v>1.004</v>
      </c>
      <c r="I774" s="103">
        <v>4</v>
      </c>
      <c r="J774" s="104">
        <v>270</v>
      </c>
      <c r="K774" s="21">
        <f>SUM(H774*I774*J774*1.21)</f>
        <v>1312.0272</v>
      </c>
      <c r="L774" s="255"/>
    </row>
    <row r="775" spans="1:12" ht="15">
      <c r="A775" s="138"/>
      <c r="B775" s="100"/>
      <c r="C775" s="99" t="s">
        <v>598</v>
      </c>
      <c r="D775" s="100" t="s">
        <v>29</v>
      </c>
      <c r="E775" s="109"/>
      <c r="F775" s="102">
        <v>1.004</v>
      </c>
      <c r="G775" s="102">
        <v>2.065</v>
      </c>
      <c r="H775" s="102">
        <v>1.061</v>
      </c>
      <c r="I775" s="103">
        <v>4</v>
      </c>
      <c r="J775" s="104">
        <v>270</v>
      </c>
      <c r="K775" s="21">
        <f>SUM(H775*I775*J775*1.21)</f>
        <v>1386.5148</v>
      </c>
      <c r="L775" s="255"/>
    </row>
    <row r="776" spans="1:12" ht="15">
      <c r="A776" s="295"/>
      <c r="B776" s="515" t="s">
        <v>600</v>
      </c>
      <c r="C776" s="516"/>
      <c r="D776" s="517"/>
      <c r="E776" s="109"/>
      <c r="F776" s="102"/>
      <c r="G776" s="102"/>
      <c r="H776" s="110">
        <f>SUBTOTAL(9,H774:H775)</f>
        <v>2.065</v>
      </c>
      <c r="I776" s="103"/>
      <c r="J776" s="104"/>
      <c r="K776" s="22">
        <f>SUBTOTAL(9,K774:K775)</f>
        <v>2698.542</v>
      </c>
      <c r="L776" s="236"/>
    </row>
    <row r="777" spans="1:12" ht="15">
      <c r="A777" s="332">
        <v>179</v>
      </c>
      <c r="B777" s="16"/>
      <c r="C777" s="38" t="s">
        <v>601</v>
      </c>
      <c r="D777" s="16" t="s">
        <v>38</v>
      </c>
      <c r="E777" s="34" t="s">
        <v>602</v>
      </c>
      <c r="F777" s="18">
        <v>0</v>
      </c>
      <c r="G777" s="18">
        <v>0.208</v>
      </c>
      <c r="H777" s="39">
        <f>G777-F777</f>
        <v>0.208</v>
      </c>
      <c r="I777" s="196">
        <v>5</v>
      </c>
      <c r="J777" s="41">
        <v>400</v>
      </c>
      <c r="K777" s="21">
        <f>SUM(H777*I777*J777)</f>
        <v>416</v>
      </c>
      <c r="L777" s="255"/>
    </row>
    <row r="778" spans="1:12" ht="15">
      <c r="A778" s="165"/>
      <c r="B778" s="16"/>
      <c r="C778" s="38" t="s">
        <v>601</v>
      </c>
      <c r="D778" s="16" t="s">
        <v>38</v>
      </c>
      <c r="E778" s="71"/>
      <c r="F778" s="18">
        <v>1.751</v>
      </c>
      <c r="G778" s="18">
        <v>2.637</v>
      </c>
      <c r="H778" s="39">
        <f>G778-F778</f>
        <v>0.8860000000000001</v>
      </c>
      <c r="I778" s="196">
        <v>5</v>
      </c>
      <c r="J778" s="41">
        <v>400</v>
      </c>
      <c r="K778" s="21">
        <f>SUM(H778*I778*J778)</f>
        <v>1772.0000000000002</v>
      </c>
      <c r="L778" s="255"/>
    </row>
    <row r="779" spans="1:12" ht="15">
      <c r="A779" s="165"/>
      <c r="B779" s="16"/>
      <c r="C779" s="38" t="s">
        <v>601</v>
      </c>
      <c r="D779" s="16" t="s">
        <v>38</v>
      </c>
      <c r="E779" s="73"/>
      <c r="F779" s="18">
        <v>3.581</v>
      </c>
      <c r="G779" s="18">
        <v>4.444</v>
      </c>
      <c r="H779" s="39">
        <f>G779-F779</f>
        <v>0.863</v>
      </c>
      <c r="I779" s="196">
        <v>5</v>
      </c>
      <c r="J779" s="41">
        <v>400</v>
      </c>
      <c r="K779" s="21">
        <f>SUM(H779*I779*J779)</f>
        <v>1725.9999999999998</v>
      </c>
      <c r="L779" s="255"/>
    </row>
    <row r="780" spans="1:12" ht="15">
      <c r="A780" s="333"/>
      <c r="B780" s="539" t="s">
        <v>603</v>
      </c>
      <c r="C780" s="540"/>
      <c r="D780" s="541"/>
      <c r="E780" s="73"/>
      <c r="F780" s="18"/>
      <c r="G780" s="18"/>
      <c r="H780" s="42">
        <f>SUM(H777:H779)</f>
        <v>1.957</v>
      </c>
      <c r="I780" s="196"/>
      <c r="J780" s="41"/>
      <c r="K780" s="22">
        <f>SUBTOTAL(9,K777:K779)</f>
        <v>3914</v>
      </c>
      <c r="L780" s="236"/>
    </row>
    <row r="781" spans="1:12" ht="15">
      <c r="A781" s="298">
        <v>180</v>
      </c>
      <c r="B781" s="144"/>
      <c r="C781" s="159" t="s">
        <v>604</v>
      </c>
      <c r="D781" s="144" t="s">
        <v>116</v>
      </c>
      <c r="E781" s="156" t="s">
        <v>605</v>
      </c>
      <c r="F781" s="157">
        <v>2.418</v>
      </c>
      <c r="G781" s="157">
        <v>2.742</v>
      </c>
      <c r="H781" s="273">
        <f>G781-F781</f>
        <v>0.32399999999999984</v>
      </c>
      <c r="I781" s="274">
        <v>5</v>
      </c>
      <c r="J781" s="276">
        <v>890</v>
      </c>
      <c r="K781" s="160">
        <f>SUM(H781*I781*J781)</f>
        <v>1441.7999999999993</v>
      </c>
      <c r="L781" s="255"/>
    </row>
    <row r="782" spans="1:12" ht="15">
      <c r="A782" s="299"/>
      <c r="B782" s="144"/>
      <c r="C782" s="159" t="s">
        <v>604</v>
      </c>
      <c r="D782" s="144" t="s">
        <v>116</v>
      </c>
      <c r="E782" s="156"/>
      <c r="F782" s="157">
        <v>2.742</v>
      </c>
      <c r="G782" s="157">
        <v>6.476</v>
      </c>
      <c r="H782" s="273">
        <f>G782-F782</f>
        <v>3.734</v>
      </c>
      <c r="I782" s="274">
        <v>5.2</v>
      </c>
      <c r="J782" s="276">
        <v>385</v>
      </c>
      <c r="K782" s="160">
        <f>SUM(H782*I782*J782)</f>
        <v>7475.468000000001</v>
      </c>
      <c r="L782" s="255"/>
    </row>
    <row r="783" spans="1:12" ht="15">
      <c r="A783" s="294"/>
      <c r="B783" s="539" t="s">
        <v>991</v>
      </c>
      <c r="C783" s="540"/>
      <c r="D783" s="541"/>
      <c r="E783" s="269"/>
      <c r="F783" s="270"/>
      <c r="G783" s="270"/>
      <c r="H783" s="146">
        <f>SUBTOTAL(9,H781:H782)</f>
        <v>4.058</v>
      </c>
      <c r="I783" s="147"/>
      <c r="J783" s="94"/>
      <c r="K783" s="94">
        <f>SUBTOTAL(9,K781:K782)</f>
        <v>8917.268</v>
      </c>
      <c r="L783" s="236"/>
    </row>
    <row r="784" spans="1:12" ht="15">
      <c r="A784" s="301">
        <v>181</v>
      </c>
      <c r="B784" s="45"/>
      <c r="C784" s="45" t="s">
        <v>606</v>
      </c>
      <c r="D784" s="16" t="s">
        <v>18</v>
      </c>
      <c r="E784" s="63" t="s">
        <v>607</v>
      </c>
      <c r="F784" s="29">
        <v>0.488</v>
      </c>
      <c r="G784" s="29">
        <v>1.192</v>
      </c>
      <c r="H784" s="29">
        <f>G784-F784</f>
        <v>0.704</v>
      </c>
      <c r="I784" s="191">
        <v>5.7</v>
      </c>
      <c r="J784" s="45">
        <v>314</v>
      </c>
      <c r="K784" s="21">
        <f>SUM(H784*I784*J784)</f>
        <v>1260.0191999999997</v>
      </c>
      <c r="L784" s="255"/>
    </row>
    <row r="785" spans="1:12" ht="15">
      <c r="A785" s="297"/>
      <c r="B785" s="539" t="s">
        <v>992</v>
      </c>
      <c r="C785" s="540"/>
      <c r="D785" s="541"/>
      <c r="E785" s="64"/>
      <c r="F785" s="33"/>
      <c r="G785" s="33"/>
      <c r="H785" s="33">
        <f>SUM(H784:H784)</f>
        <v>0.704</v>
      </c>
      <c r="I785" s="205"/>
      <c r="J785" s="204"/>
      <c r="K785" s="22">
        <f>SUM(K784:K784)</f>
        <v>1260.0191999999997</v>
      </c>
      <c r="L785" s="236"/>
    </row>
    <row r="786" spans="1:12" ht="15">
      <c r="A786" s="301">
        <v>182</v>
      </c>
      <c r="B786" s="45"/>
      <c r="C786" s="45" t="s">
        <v>608</v>
      </c>
      <c r="D786" s="16" t="s">
        <v>18</v>
      </c>
      <c r="E786" s="63" t="s">
        <v>609</v>
      </c>
      <c r="F786" s="29">
        <v>0</v>
      </c>
      <c r="G786" s="29">
        <v>0.739</v>
      </c>
      <c r="H786" s="29">
        <f>G786-F786</f>
        <v>0.739</v>
      </c>
      <c r="I786" s="191">
        <v>3</v>
      </c>
      <c r="J786" s="45">
        <v>329</v>
      </c>
      <c r="K786" s="21">
        <f>SUM(H786*I786*J786)</f>
        <v>729.393</v>
      </c>
      <c r="L786" s="255"/>
    </row>
    <row r="787" spans="1:12" ht="15">
      <c r="A787" s="296"/>
      <c r="B787" s="45"/>
      <c r="C787" s="45" t="s">
        <v>608</v>
      </c>
      <c r="D787" s="16" t="s">
        <v>18</v>
      </c>
      <c r="E787" s="63" t="s">
        <v>610</v>
      </c>
      <c r="F787" s="29">
        <v>0.739</v>
      </c>
      <c r="G787" s="29">
        <v>1.516</v>
      </c>
      <c r="H787" s="29">
        <f>G787-F787</f>
        <v>0.777</v>
      </c>
      <c r="I787" s="191">
        <v>3</v>
      </c>
      <c r="J787" s="45">
        <v>329</v>
      </c>
      <c r="K787" s="21">
        <f>SUM(H787*I787*J787)</f>
        <v>766.899</v>
      </c>
      <c r="L787" s="255"/>
    </row>
    <row r="788" spans="1:12" ht="15">
      <c r="A788" s="297"/>
      <c r="B788" s="539" t="s">
        <v>611</v>
      </c>
      <c r="C788" s="540"/>
      <c r="D788" s="541"/>
      <c r="E788" s="64"/>
      <c r="F788" s="33"/>
      <c r="G788" s="33"/>
      <c r="H788" s="33">
        <f>SUM(H786:H787)</f>
        <v>1.516</v>
      </c>
      <c r="I788" s="205"/>
      <c r="J788" s="204"/>
      <c r="K788" s="22">
        <f>SUM(K786:K787)</f>
        <v>1496.292</v>
      </c>
      <c r="L788" s="236"/>
    </row>
    <row r="789" spans="1:12" ht="15">
      <c r="A789" s="332">
        <v>183</v>
      </c>
      <c r="B789" s="16"/>
      <c r="C789" s="38" t="s">
        <v>612</v>
      </c>
      <c r="D789" s="16" t="s">
        <v>38</v>
      </c>
      <c r="E789" s="34" t="s">
        <v>613</v>
      </c>
      <c r="F789" s="18">
        <v>5.166</v>
      </c>
      <c r="G789" s="18">
        <v>6.778</v>
      </c>
      <c r="H789" s="39">
        <f>G789-F789</f>
        <v>1.6119999999999992</v>
      </c>
      <c r="I789" s="196">
        <v>4</v>
      </c>
      <c r="J789" s="41">
        <v>400</v>
      </c>
      <c r="K789" s="21">
        <f>SUM(H789*I789*J789)</f>
        <v>2579.199999999999</v>
      </c>
      <c r="L789" s="255"/>
    </row>
    <row r="790" spans="1:12" ht="15">
      <c r="A790" s="333"/>
      <c r="B790" s="539" t="s">
        <v>614</v>
      </c>
      <c r="C790" s="540"/>
      <c r="D790" s="541"/>
      <c r="E790" s="73"/>
      <c r="F790" s="18"/>
      <c r="G790" s="18"/>
      <c r="H790" s="42">
        <f>SUM(H789:H789)</f>
        <v>1.6119999999999992</v>
      </c>
      <c r="I790" s="196"/>
      <c r="J790" s="41"/>
      <c r="K790" s="22">
        <f>SUBTOTAL(9,K789:K789)</f>
        <v>2579.199999999999</v>
      </c>
      <c r="L790" s="236"/>
    </row>
    <row r="791" spans="1:12" ht="15">
      <c r="A791" s="520">
        <v>184</v>
      </c>
      <c r="B791" s="183"/>
      <c r="C791" s="82" t="s">
        <v>615</v>
      </c>
      <c r="D791" s="70" t="s">
        <v>47</v>
      </c>
      <c r="E791" s="80" t="s">
        <v>616</v>
      </c>
      <c r="F791" s="81">
        <v>0</v>
      </c>
      <c r="G791" s="81">
        <v>1.765</v>
      </c>
      <c r="H791" s="39">
        <f>SUM(G791-F791)</f>
        <v>1.765</v>
      </c>
      <c r="I791" s="198">
        <v>5</v>
      </c>
      <c r="J791" s="149">
        <v>400</v>
      </c>
      <c r="K791" s="21">
        <f>SUM(H791*I791*J791)</f>
        <v>3529.9999999999995</v>
      </c>
      <c r="L791" s="255"/>
    </row>
    <row r="792" spans="1:12" ht="15">
      <c r="A792" s="522"/>
      <c r="B792" s="539" t="s">
        <v>993</v>
      </c>
      <c r="C792" s="540"/>
      <c r="D792" s="541"/>
      <c r="E792" s="164"/>
      <c r="F792" s="88"/>
      <c r="G792" s="88"/>
      <c r="H792" s="42">
        <f>SUM(H791)</f>
        <v>1.765</v>
      </c>
      <c r="I792" s="195"/>
      <c r="J792" s="151"/>
      <c r="K792" s="22">
        <f>SUM(K791)</f>
        <v>3529.9999999999995</v>
      </c>
      <c r="L792" s="236"/>
    </row>
    <row r="793" spans="1:12" ht="15">
      <c r="A793" s="137">
        <v>185</v>
      </c>
      <c r="B793" s="100"/>
      <c r="C793" s="99" t="s">
        <v>617</v>
      </c>
      <c r="D793" s="100" t="s">
        <v>29</v>
      </c>
      <c r="E793" s="109" t="s">
        <v>618</v>
      </c>
      <c r="F793" s="102">
        <v>1.56</v>
      </c>
      <c r="G793" s="102">
        <v>3.159</v>
      </c>
      <c r="H793" s="102">
        <v>1.5989999999999998</v>
      </c>
      <c r="I793" s="103">
        <v>4.5</v>
      </c>
      <c r="J793" s="104">
        <v>270</v>
      </c>
      <c r="K793" s="21">
        <f>SUM(H793*I793*J793*1.21)</f>
        <v>2350.7698499999997</v>
      </c>
      <c r="L793" s="255"/>
    </row>
    <row r="794" spans="1:12" ht="15">
      <c r="A794" s="295"/>
      <c r="B794" s="515" t="s">
        <v>619</v>
      </c>
      <c r="C794" s="516"/>
      <c r="D794" s="517"/>
      <c r="E794" s="213"/>
      <c r="F794" s="114"/>
      <c r="G794" s="114"/>
      <c r="H794" s="110">
        <f>SUBTOTAL(9,H793)</f>
        <v>1.5989999999999998</v>
      </c>
      <c r="I794" s="115"/>
      <c r="J794" s="116"/>
      <c r="K794" s="22">
        <f>SUBTOTAL(9,K793)</f>
        <v>2350.7698499999997</v>
      </c>
      <c r="L794" s="236"/>
    </row>
    <row r="795" spans="1:12" ht="15">
      <c r="A795" s="545">
        <v>186</v>
      </c>
      <c r="B795" s="159"/>
      <c r="C795" s="159" t="s">
        <v>990</v>
      </c>
      <c r="D795" s="159" t="s">
        <v>112</v>
      </c>
      <c r="E795" s="181" t="s">
        <v>620</v>
      </c>
      <c r="F795" s="24">
        <v>0</v>
      </c>
      <c r="G795" s="18">
        <v>0.3</v>
      </c>
      <c r="H795" s="39">
        <f>G795-F795</f>
        <v>0.3</v>
      </c>
      <c r="I795" s="196">
        <v>5</v>
      </c>
      <c r="J795" s="41">
        <v>330</v>
      </c>
      <c r="K795" s="21">
        <f>SUM(H795*I795*J795)</f>
        <v>495</v>
      </c>
      <c r="L795" s="255"/>
    </row>
    <row r="796" spans="1:12" ht="15">
      <c r="A796" s="546">
        <v>37</v>
      </c>
      <c r="B796" s="302"/>
      <c r="C796" s="159" t="s">
        <v>990</v>
      </c>
      <c r="D796" s="302" t="s">
        <v>112</v>
      </c>
      <c r="E796" s="256"/>
      <c r="F796" s="24">
        <v>0.663</v>
      </c>
      <c r="G796" s="18">
        <v>0.881</v>
      </c>
      <c r="H796" s="39">
        <f>G796-F796</f>
        <v>0.21799999999999997</v>
      </c>
      <c r="I796" s="196">
        <v>5</v>
      </c>
      <c r="J796" s="41">
        <v>450</v>
      </c>
      <c r="K796" s="21">
        <f>SUM(H796*I796*J796)</f>
        <v>490.49999999999994</v>
      </c>
      <c r="L796" s="255"/>
    </row>
    <row r="797" spans="1:12" ht="15">
      <c r="A797" s="546">
        <v>37</v>
      </c>
      <c r="B797" s="302"/>
      <c r="C797" s="159" t="s">
        <v>990</v>
      </c>
      <c r="D797" s="302" t="s">
        <v>112</v>
      </c>
      <c r="E797" s="257"/>
      <c r="F797" s="24">
        <v>2.182</v>
      </c>
      <c r="G797" s="18">
        <v>3.072</v>
      </c>
      <c r="H797" s="39">
        <f>G797-F797</f>
        <v>0.8900000000000001</v>
      </c>
      <c r="I797" s="196">
        <v>4</v>
      </c>
      <c r="J797" s="41">
        <v>450</v>
      </c>
      <c r="K797" s="21">
        <f>SUM(H797*I797*J797)</f>
        <v>1602.0000000000002</v>
      </c>
      <c r="L797" s="255"/>
    </row>
    <row r="798" spans="1:12" ht="15">
      <c r="A798" s="546">
        <v>37</v>
      </c>
      <c r="B798" s="302"/>
      <c r="C798" s="159" t="s">
        <v>990</v>
      </c>
      <c r="D798" s="302" t="s">
        <v>112</v>
      </c>
      <c r="E798" s="257"/>
      <c r="F798" s="24">
        <v>3.072</v>
      </c>
      <c r="G798" s="18">
        <v>4.344</v>
      </c>
      <c r="H798" s="39">
        <f>G798-F798</f>
        <v>1.2720000000000002</v>
      </c>
      <c r="I798" s="196">
        <v>4</v>
      </c>
      <c r="J798" s="41">
        <v>450</v>
      </c>
      <c r="K798" s="21">
        <f>SUM(H798*I798*J798)</f>
        <v>2289.6000000000004</v>
      </c>
      <c r="L798" s="255"/>
    </row>
    <row r="799" spans="1:12" ht="15">
      <c r="A799" s="546">
        <v>37</v>
      </c>
      <c r="B799" s="303"/>
      <c r="C799" s="159" t="s">
        <v>990</v>
      </c>
      <c r="D799" s="303" t="s">
        <v>112</v>
      </c>
      <c r="E799" s="256"/>
      <c r="F799" s="24">
        <v>4.344</v>
      </c>
      <c r="G799" s="18">
        <v>5.531</v>
      </c>
      <c r="H799" s="39">
        <f>G799-F799</f>
        <v>1.1869999999999994</v>
      </c>
      <c r="I799" s="196">
        <v>4</v>
      </c>
      <c r="J799" s="41">
        <v>450</v>
      </c>
      <c r="K799" s="21">
        <f>SUM(H799*I799*J799)</f>
        <v>2136.599999999999</v>
      </c>
      <c r="L799" s="255"/>
    </row>
    <row r="800" spans="1:12" ht="15">
      <c r="A800" s="286"/>
      <c r="B800" s="539" t="s">
        <v>621</v>
      </c>
      <c r="C800" s="540"/>
      <c r="D800" s="541"/>
      <c r="E800" s="289"/>
      <c r="F800" s="139"/>
      <c r="G800" s="31"/>
      <c r="H800" s="42">
        <f>SUBTOTAL(9,H795:H799)</f>
        <v>3.867</v>
      </c>
      <c r="I800" s="197"/>
      <c r="J800" s="44"/>
      <c r="K800" s="22">
        <f>SUBTOTAL(9,K795:K799)</f>
        <v>7013.699999999999</v>
      </c>
      <c r="L800" s="236"/>
    </row>
    <row r="801" spans="1:12" ht="15">
      <c r="A801" s="332">
        <v>187</v>
      </c>
      <c r="B801" s="16"/>
      <c r="C801" s="38" t="s">
        <v>622</v>
      </c>
      <c r="D801" s="16" t="s">
        <v>44</v>
      </c>
      <c r="E801" s="58" t="s">
        <v>623</v>
      </c>
      <c r="F801" s="18">
        <v>0</v>
      </c>
      <c r="G801" s="18">
        <v>7.768</v>
      </c>
      <c r="H801" s="39">
        <f>G801-F801</f>
        <v>7.768</v>
      </c>
      <c r="I801" s="196">
        <v>5</v>
      </c>
      <c r="J801" s="41">
        <v>480</v>
      </c>
      <c r="K801" s="21">
        <f>SUM(H801*I801*J801)</f>
        <v>18643.199999999997</v>
      </c>
      <c r="L801" s="236"/>
    </row>
    <row r="802" spans="1:13" ht="15">
      <c r="A802" s="333"/>
      <c r="B802" s="539" t="s">
        <v>624</v>
      </c>
      <c r="C802" s="540"/>
      <c r="D802" s="541"/>
      <c r="E802" s="74"/>
      <c r="F802" s="18"/>
      <c r="G802" s="18"/>
      <c r="H802" s="42">
        <f>SUM(H801)</f>
        <v>7.768</v>
      </c>
      <c r="I802" s="196"/>
      <c r="J802" s="41"/>
      <c r="K802" s="22">
        <f>SUM(K801)</f>
        <v>18643.199999999997</v>
      </c>
      <c r="L802" s="321"/>
      <c r="M802" s="95"/>
    </row>
    <row r="803" spans="1:12" ht="15">
      <c r="A803" s="332">
        <v>188</v>
      </c>
      <c r="B803" s="16"/>
      <c r="C803" s="38" t="s">
        <v>625</v>
      </c>
      <c r="D803" s="16" t="s">
        <v>44</v>
      </c>
      <c r="E803" s="58" t="s">
        <v>626</v>
      </c>
      <c r="F803" s="18">
        <v>0</v>
      </c>
      <c r="G803" s="18">
        <v>2.796</v>
      </c>
      <c r="H803" s="39">
        <f>G803-F803</f>
        <v>2.796</v>
      </c>
      <c r="I803" s="196">
        <v>5</v>
      </c>
      <c r="J803" s="41">
        <v>480</v>
      </c>
      <c r="K803" s="21">
        <f>SUM(H803*I803*J803)</f>
        <v>6710.4</v>
      </c>
      <c r="L803" s="255"/>
    </row>
    <row r="804" spans="1:12" ht="15">
      <c r="A804" s="333"/>
      <c r="B804" s="539" t="s">
        <v>627</v>
      </c>
      <c r="C804" s="540"/>
      <c r="D804" s="541"/>
      <c r="E804" s="74"/>
      <c r="F804" s="18"/>
      <c r="G804" s="18"/>
      <c r="H804" s="42">
        <f>SUM(H803)</f>
        <v>2.796</v>
      </c>
      <c r="I804" s="196"/>
      <c r="J804" s="41"/>
      <c r="K804" s="22">
        <f>SUM(K803)</f>
        <v>6710.4</v>
      </c>
      <c r="L804" s="236"/>
    </row>
    <row r="805" spans="1:12" ht="15.75" thickBot="1">
      <c r="A805" s="509">
        <v>26</v>
      </c>
      <c r="B805" s="509"/>
      <c r="C805" s="509"/>
      <c r="D805" s="509"/>
      <c r="E805" s="509"/>
      <c r="F805" s="509"/>
      <c r="G805" s="509"/>
      <c r="H805" s="509"/>
      <c r="I805" s="509"/>
      <c r="J805" s="509"/>
      <c r="K805" s="509"/>
      <c r="L805" s="236"/>
    </row>
    <row r="806" spans="1:12" ht="36">
      <c r="A806" s="228" t="s">
        <v>0</v>
      </c>
      <c r="B806" s="229" t="s">
        <v>1</v>
      </c>
      <c r="C806" s="230" t="s">
        <v>2</v>
      </c>
      <c r="D806" s="231" t="s">
        <v>3</v>
      </c>
      <c r="E806" s="230" t="s">
        <v>4</v>
      </c>
      <c r="F806" s="526" t="s">
        <v>5</v>
      </c>
      <c r="G806" s="527"/>
      <c r="H806" s="232" t="s">
        <v>6</v>
      </c>
      <c r="I806" s="233" t="s">
        <v>7</v>
      </c>
      <c r="J806" s="234" t="s">
        <v>8</v>
      </c>
      <c r="K806" s="235" t="s">
        <v>9</v>
      </c>
      <c r="L806" s="236"/>
    </row>
    <row r="807" spans="1:12" ht="15" customHeight="1" thickBot="1">
      <c r="A807" s="237" t="s">
        <v>10</v>
      </c>
      <c r="B807" s="238"/>
      <c r="C807" s="239"/>
      <c r="D807" s="240"/>
      <c r="E807" s="241"/>
      <c r="F807" s="242" t="s">
        <v>11</v>
      </c>
      <c r="G807" s="243" t="s">
        <v>12</v>
      </c>
      <c r="H807" s="244" t="s">
        <v>13</v>
      </c>
      <c r="I807" s="245" t="s">
        <v>14</v>
      </c>
      <c r="J807" s="246" t="s">
        <v>15</v>
      </c>
      <c r="K807" s="247" t="s">
        <v>16</v>
      </c>
      <c r="L807" s="236"/>
    </row>
    <row r="808" spans="1:12" ht="3.75" customHeight="1">
      <c r="A808" s="333"/>
      <c r="B808" s="249"/>
      <c r="C808" s="250"/>
      <c r="D808" s="249"/>
      <c r="E808" s="249"/>
      <c r="F808" s="252"/>
      <c r="G808" s="252"/>
      <c r="H808" s="252"/>
      <c r="I808" s="253"/>
      <c r="J808" s="250"/>
      <c r="K808" s="254"/>
      <c r="L808" s="236"/>
    </row>
    <row r="809" spans="1:12" ht="15">
      <c r="A809" s="332">
        <v>189</v>
      </c>
      <c r="B809" s="16"/>
      <c r="C809" s="38" t="s">
        <v>628</v>
      </c>
      <c r="D809" s="16" t="s">
        <v>18</v>
      </c>
      <c r="E809" s="58" t="s">
        <v>629</v>
      </c>
      <c r="F809" s="18">
        <v>0</v>
      </c>
      <c r="G809" s="18">
        <v>0.569</v>
      </c>
      <c r="H809" s="39">
        <f>G809-F809</f>
        <v>0.569</v>
      </c>
      <c r="I809" s="40">
        <v>5.7</v>
      </c>
      <c r="J809" s="41">
        <v>329</v>
      </c>
      <c r="K809" s="21">
        <f>SUM(H809*I809*J809)</f>
        <v>1067.0457</v>
      </c>
      <c r="L809" s="255"/>
    </row>
    <row r="810" spans="1:12" ht="15">
      <c r="A810" s="165"/>
      <c r="B810" s="16"/>
      <c r="C810" s="38" t="s">
        <v>628</v>
      </c>
      <c r="D810" s="16" t="s">
        <v>18</v>
      </c>
      <c r="E810" s="75" t="s">
        <v>630</v>
      </c>
      <c r="F810" s="18">
        <v>1.201</v>
      </c>
      <c r="G810" s="18">
        <v>1.678</v>
      </c>
      <c r="H810" s="39">
        <f>G810-F810</f>
        <v>0.47699999999999987</v>
      </c>
      <c r="I810" s="40">
        <v>5.4</v>
      </c>
      <c r="J810" s="41">
        <v>855</v>
      </c>
      <c r="K810" s="21">
        <f>SUM(H810*I810*J810)</f>
        <v>2202.3089999999997</v>
      </c>
      <c r="L810" s="255"/>
    </row>
    <row r="811" spans="1:12" ht="15">
      <c r="A811" s="165"/>
      <c r="B811" s="16"/>
      <c r="C811" s="38" t="s">
        <v>628</v>
      </c>
      <c r="D811" s="16" t="s">
        <v>18</v>
      </c>
      <c r="E811" s="73" t="s">
        <v>631</v>
      </c>
      <c r="F811" s="18">
        <v>1.678</v>
      </c>
      <c r="G811" s="18">
        <v>2.33</v>
      </c>
      <c r="H811" s="39">
        <f>G811-F811</f>
        <v>0.6520000000000001</v>
      </c>
      <c r="I811" s="40">
        <v>5.1</v>
      </c>
      <c r="J811" s="41">
        <v>360</v>
      </c>
      <c r="K811" s="21">
        <f>SUM(H811*I811*J811)</f>
        <v>1197.0720000000001</v>
      </c>
      <c r="L811" s="255"/>
    </row>
    <row r="812" spans="1:12" ht="15">
      <c r="A812" s="165"/>
      <c r="B812" s="16"/>
      <c r="C812" s="38" t="s">
        <v>628</v>
      </c>
      <c r="D812" s="16" t="s">
        <v>18</v>
      </c>
      <c r="E812" s="73" t="s">
        <v>632</v>
      </c>
      <c r="F812" s="18">
        <v>2.33</v>
      </c>
      <c r="G812" s="18">
        <v>2.457</v>
      </c>
      <c r="H812" s="39">
        <f>G812-F812</f>
        <v>0.12699999999999978</v>
      </c>
      <c r="I812" s="40">
        <v>5.1</v>
      </c>
      <c r="J812" s="41">
        <v>855</v>
      </c>
      <c r="K812" s="21">
        <f>SUM(H812*I812*J812)</f>
        <v>553.783499999999</v>
      </c>
      <c r="L812" s="255"/>
    </row>
    <row r="813" spans="1:12" ht="15">
      <c r="A813" s="333"/>
      <c r="B813" s="539" t="s">
        <v>633</v>
      </c>
      <c r="C813" s="540"/>
      <c r="D813" s="541"/>
      <c r="E813" s="61"/>
      <c r="F813" s="31"/>
      <c r="G813" s="31"/>
      <c r="H813" s="42">
        <f>SUM(H809:H812)</f>
        <v>1.8249999999999997</v>
      </c>
      <c r="I813" s="43"/>
      <c r="J813" s="44"/>
      <c r="K813" s="22">
        <f>SUM(K809:K812)</f>
        <v>5020.210199999999</v>
      </c>
      <c r="L813" s="236"/>
    </row>
    <row r="814" spans="1:12" ht="15">
      <c r="A814" s="298">
        <v>190</v>
      </c>
      <c r="B814" s="199"/>
      <c r="C814" s="159" t="s">
        <v>634</v>
      </c>
      <c r="D814" s="144" t="s">
        <v>116</v>
      </c>
      <c r="E814" s="156" t="s">
        <v>635</v>
      </c>
      <c r="F814" s="157">
        <v>2.482</v>
      </c>
      <c r="G814" s="157">
        <v>2.572</v>
      </c>
      <c r="H814" s="273">
        <f>G814-F814</f>
        <v>0.08999999999999986</v>
      </c>
      <c r="I814" s="274">
        <v>5.2</v>
      </c>
      <c r="J814" s="276">
        <v>890</v>
      </c>
      <c r="K814" s="160">
        <f>SUM(H814*I814*J814)</f>
        <v>416.51999999999936</v>
      </c>
      <c r="L814" s="255"/>
    </row>
    <row r="815" spans="1:12" ht="15">
      <c r="A815" s="299"/>
      <c r="B815" s="199"/>
      <c r="C815" s="159" t="s">
        <v>634</v>
      </c>
      <c r="D815" s="144" t="s">
        <v>116</v>
      </c>
      <c r="E815" s="156"/>
      <c r="F815" s="157">
        <v>2.572</v>
      </c>
      <c r="G815" s="157">
        <v>5.941</v>
      </c>
      <c r="H815" s="273">
        <f>G815-F815</f>
        <v>3.3689999999999998</v>
      </c>
      <c r="I815" s="274">
        <v>5.2</v>
      </c>
      <c r="J815" s="276">
        <v>385</v>
      </c>
      <c r="K815" s="160">
        <f>SUM(H815*I815*J815)</f>
        <v>6744.737999999999</v>
      </c>
      <c r="L815" s="255"/>
    </row>
    <row r="816" spans="1:12" ht="15">
      <c r="A816" s="294"/>
      <c r="B816" s="539" t="s">
        <v>995</v>
      </c>
      <c r="C816" s="540"/>
      <c r="D816" s="541"/>
      <c r="E816" s="269"/>
      <c r="F816" s="270"/>
      <c r="G816" s="270"/>
      <c r="H816" s="146">
        <f>SUBTOTAL(9,H814:H815)</f>
        <v>3.4589999999999996</v>
      </c>
      <c r="I816" s="147"/>
      <c r="J816" s="94"/>
      <c r="K816" s="94">
        <f>SUBTOTAL(9,K814:K815)</f>
        <v>7161.257999999999</v>
      </c>
      <c r="L816" s="236"/>
    </row>
    <row r="817" spans="1:12" ht="15">
      <c r="A817" s="332">
        <v>191</v>
      </c>
      <c r="B817" s="16"/>
      <c r="C817" s="38" t="s">
        <v>636</v>
      </c>
      <c r="D817" s="16" t="s">
        <v>38</v>
      </c>
      <c r="E817" s="58" t="s">
        <v>637</v>
      </c>
      <c r="F817" s="18">
        <v>0</v>
      </c>
      <c r="G817" s="18">
        <v>0.914</v>
      </c>
      <c r="H817" s="39">
        <f>G817-F817</f>
        <v>0.914</v>
      </c>
      <c r="I817" s="196">
        <v>3.8</v>
      </c>
      <c r="J817" s="41">
        <v>400</v>
      </c>
      <c r="K817" s="21">
        <f>SUM(H817*I817*J817)</f>
        <v>1389.28</v>
      </c>
      <c r="L817" s="255"/>
    </row>
    <row r="818" spans="1:12" ht="15">
      <c r="A818" s="165"/>
      <c r="B818" s="16"/>
      <c r="C818" s="38" t="s">
        <v>636</v>
      </c>
      <c r="D818" s="16" t="s">
        <v>38</v>
      </c>
      <c r="E818" s="75"/>
      <c r="F818" s="18">
        <v>0.914</v>
      </c>
      <c r="G818" s="18">
        <v>1.763</v>
      </c>
      <c r="H818" s="39">
        <f>G818-F818</f>
        <v>0.8489999999999999</v>
      </c>
      <c r="I818" s="196">
        <v>3.8</v>
      </c>
      <c r="J818" s="41">
        <v>400</v>
      </c>
      <c r="K818" s="21">
        <f>SUM(H818*I818*J818)</f>
        <v>1290.4799999999998</v>
      </c>
      <c r="L818" s="255"/>
    </row>
    <row r="819" spans="1:12" ht="15">
      <c r="A819" s="333"/>
      <c r="B819" s="539" t="s">
        <v>638</v>
      </c>
      <c r="C819" s="540"/>
      <c r="D819" s="541"/>
      <c r="E819" s="73"/>
      <c r="F819" s="18"/>
      <c r="G819" s="18"/>
      <c r="H819" s="42">
        <f>SUM(H817:H818)</f>
        <v>1.763</v>
      </c>
      <c r="I819" s="196"/>
      <c r="J819" s="41"/>
      <c r="K819" s="22">
        <f>SUBTOTAL(9,K817:K818)</f>
        <v>2679.7599999999998</v>
      </c>
      <c r="L819" s="236"/>
    </row>
    <row r="820" spans="1:12" ht="15">
      <c r="A820" s="332">
        <v>192</v>
      </c>
      <c r="B820" s="16"/>
      <c r="C820" s="38" t="s">
        <v>639</v>
      </c>
      <c r="D820" s="16" t="s">
        <v>38</v>
      </c>
      <c r="E820" s="34" t="s">
        <v>640</v>
      </c>
      <c r="F820" s="18">
        <v>0</v>
      </c>
      <c r="G820" s="18">
        <v>0.136</v>
      </c>
      <c r="H820" s="39">
        <f>G820-F820</f>
        <v>0.136</v>
      </c>
      <c r="I820" s="196">
        <v>4</v>
      </c>
      <c r="J820" s="41">
        <v>750</v>
      </c>
      <c r="K820" s="21">
        <f>SUM(H820*I820*J820)</f>
        <v>408.00000000000006</v>
      </c>
      <c r="L820" s="255"/>
    </row>
    <row r="821" spans="1:12" ht="15">
      <c r="A821" s="333"/>
      <c r="B821" s="539" t="s">
        <v>641</v>
      </c>
      <c r="C821" s="540"/>
      <c r="D821" s="541"/>
      <c r="E821" s="73"/>
      <c r="F821" s="18"/>
      <c r="G821" s="18"/>
      <c r="H821" s="42">
        <f>SUM(H820:H820)</f>
        <v>0.136</v>
      </c>
      <c r="I821" s="196"/>
      <c r="J821" s="41"/>
      <c r="K821" s="22">
        <f>SUBTOTAL(9,K820:K820)</f>
        <v>408.00000000000006</v>
      </c>
      <c r="L821" s="236"/>
    </row>
    <row r="822" spans="1:12" ht="15">
      <c r="A822" s="332">
        <v>193</v>
      </c>
      <c r="B822" s="16"/>
      <c r="C822" s="38" t="s">
        <v>642</v>
      </c>
      <c r="D822" s="16" t="s">
        <v>18</v>
      </c>
      <c r="E822" s="75" t="s">
        <v>643</v>
      </c>
      <c r="F822" s="18">
        <v>2.955</v>
      </c>
      <c r="G822" s="18">
        <v>3.982</v>
      </c>
      <c r="H822" s="39">
        <f>G822-F822</f>
        <v>1.0270000000000001</v>
      </c>
      <c r="I822" s="40">
        <v>5.8</v>
      </c>
      <c r="J822" s="41">
        <v>694</v>
      </c>
      <c r="K822" s="21">
        <f>SUM(H822*I822*J822)</f>
        <v>4133.880400000001</v>
      </c>
      <c r="L822" s="255"/>
    </row>
    <row r="823" spans="1:12" ht="15">
      <c r="A823" s="165"/>
      <c r="B823" s="539" t="s">
        <v>644</v>
      </c>
      <c r="C823" s="540"/>
      <c r="D823" s="541"/>
      <c r="E823" s="59"/>
      <c r="F823" s="31"/>
      <c r="G823" s="31"/>
      <c r="H823" s="42">
        <f>SUM(H822:H822)</f>
        <v>1.0270000000000001</v>
      </c>
      <c r="I823" s="43"/>
      <c r="J823" s="44"/>
      <c r="K823" s="22">
        <f>SUM(K822:K822)</f>
        <v>4133.880400000001</v>
      </c>
      <c r="L823" s="236"/>
    </row>
    <row r="824" spans="1:12" ht="15">
      <c r="A824" s="137">
        <v>194</v>
      </c>
      <c r="B824" s="100"/>
      <c r="C824" s="99" t="s">
        <v>645</v>
      </c>
      <c r="D824" s="100" t="s">
        <v>29</v>
      </c>
      <c r="E824" s="101" t="s">
        <v>646</v>
      </c>
      <c r="F824" s="102">
        <v>0</v>
      </c>
      <c r="G824" s="211">
        <v>0.709</v>
      </c>
      <c r="H824" s="102">
        <v>0.709</v>
      </c>
      <c r="I824" s="103">
        <v>4.5</v>
      </c>
      <c r="J824" s="104">
        <v>350</v>
      </c>
      <c r="K824" s="21">
        <f>SUM(H824*I824*J824*1.21)</f>
        <v>1351.1767499999999</v>
      </c>
      <c r="L824" s="255"/>
    </row>
    <row r="825" spans="1:12" ht="15">
      <c r="A825" s="138"/>
      <c r="B825" s="100"/>
      <c r="C825" s="99" t="s">
        <v>645</v>
      </c>
      <c r="D825" s="100" t="s">
        <v>29</v>
      </c>
      <c r="E825" s="109"/>
      <c r="F825" s="102">
        <v>0.709</v>
      </c>
      <c r="G825" s="211">
        <v>1.531</v>
      </c>
      <c r="H825" s="102">
        <v>0.822</v>
      </c>
      <c r="I825" s="103">
        <v>4.5</v>
      </c>
      <c r="J825" s="104">
        <v>550</v>
      </c>
      <c r="K825" s="21">
        <f>SUM(H825*I825*J825*1.21)</f>
        <v>2461.6845</v>
      </c>
      <c r="L825" s="255"/>
    </row>
    <row r="826" spans="1:12" ht="15">
      <c r="A826" s="138"/>
      <c r="B826" s="100"/>
      <c r="C826" s="99" t="s">
        <v>645</v>
      </c>
      <c r="D826" s="100" t="s">
        <v>29</v>
      </c>
      <c r="E826" s="121"/>
      <c r="F826" s="102">
        <v>2.115</v>
      </c>
      <c r="G826" s="211">
        <v>3.726</v>
      </c>
      <c r="H826" s="102">
        <v>1.6109999999999998</v>
      </c>
      <c r="I826" s="103">
        <v>5</v>
      </c>
      <c r="J826" s="104">
        <v>350</v>
      </c>
      <c r="K826" s="21">
        <f>SUM(H826*I826*J826*1.21)</f>
        <v>3411.2925</v>
      </c>
      <c r="L826" s="255"/>
    </row>
    <row r="827" spans="1:12" ht="15">
      <c r="A827" s="295"/>
      <c r="B827" s="515" t="s">
        <v>647</v>
      </c>
      <c r="C827" s="516"/>
      <c r="D827" s="517"/>
      <c r="E827" s="113"/>
      <c r="F827" s="114"/>
      <c r="G827" s="212"/>
      <c r="H827" s="110">
        <f>SUBTOTAL(9,H824:H826)</f>
        <v>3.1419999999999995</v>
      </c>
      <c r="I827" s="115"/>
      <c r="J827" s="116"/>
      <c r="K827" s="22">
        <f>SUBTOTAL(9,K824:K826)</f>
        <v>7224.1537499999995</v>
      </c>
      <c r="L827" s="236"/>
    </row>
    <row r="828" spans="1:12" ht="15">
      <c r="A828" s="137">
        <v>195</v>
      </c>
      <c r="B828" s="100"/>
      <c r="C828" s="99" t="s">
        <v>648</v>
      </c>
      <c r="D828" s="100" t="s">
        <v>29</v>
      </c>
      <c r="E828" s="101" t="s">
        <v>649</v>
      </c>
      <c r="F828" s="102">
        <v>0</v>
      </c>
      <c r="G828" s="102">
        <v>0.997</v>
      </c>
      <c r="H828" s="102">
        <v>0.997</v>
      </c>
      <c r="I828" s="103">
        <v>4.5</v>
      </c>
      <c r="J828" s="104">
        <v>270</v>
      </c>
      <c r="K828" s="21">
        <f>SUM(H828*I828*J828*1.21)</f>
        <v>1465.73955</v>
      </c>
      <c r="L828" s="255"/>
    </row>
    <row r="829" spans="1:12" ht="15">
      <c r="A829" s="138"/>
      <c r="B829" s="100"/>
      <c r="C829" s="99" t="s">
        <v>648</v>
      </c>
      <c r="D829" s="100" t="s">
        <v>29</v>
      </c>
      <c r="E829" s="109"/>
      <c r="F829" s="102">
        <v>0.997</v>
      </c>
      <c r="G829" s="102">
        <v>1.578</v>
      </c>
      <c r="H829" s="102">
        <v>0.5810000000000001</v>
      </c>
      <c r="I829" s="103">
        <v>4.5</v>
      </c>
      <c r="J829" s="104">
        <v>550</v>
      </c>
      <c r="K829" s="21">
        <f>SUM(H829*I829*J829*1.21)</f>
        <v>1739.9497500000004</v>
      </c>
      <c r="L829" s="255"/>
    </row>
    <row r="830" spans="1:12" ht="15">
      <c r="A830" s="138"/>
      <c r="B830" s="100"/>
      <c r="C830" s="99" t="s">
        <v>648</v>
      </c>
      <c r="D830" s="100" t="s">
        <v>29</v>
      </c>
      <c r="E830" s="121"/>
      <c r="F830" s="102">
        <v>1.578</v>
      </c>
      <c r="G830" s="102">
        <v>2.56</v>
      </c>
      <c r="H830" s="102">
        <v>0.982</v>
      </c>
      <c r="I830" s="103">
        <v>4.6</v>
      </c>
      <c r="J830" s="104">
        <v>270</v>
      </c>
      <c r="K830" s="21">
        <f>SUM(H830*I830*J830*1.21)</f>
        <v>1475.7692399999999</v>
      </c>
      <c r="L830" s="255"/>
    </row>
    <row r="831" spans="1:12" ht="15">
      <c r="A831" s="295"/>
      <c r="B831" s="515" t="s">
        <v>994</v>
      </c>
      <c r="C831" s="516"/>
      <c r="D831" s="517"/>
      <c r="E831" s="121"/>
      <c r="F831" s="102"/>
      <c r="G831" s="102"/>
      <c r="H831" s="110">
        <f>SUBTOTAL(9,H828:H830)</f>
        <v>2.56</v>
      </c>
      <c r="I831" s="103"/>
      <c r="J831" s="104"/>
      <c r="K831" s="22">
        <f>SUBTOTAL(9,K828:K830)</f>
        <v>4681.4585400000005</v>
      </c>
      <c r="L831" s="236"/>
    </row>
    <row r="832" spans="1:12" ht="15">
      <c r="A832" s="545">
        <v>196</v>
      </c>
      <c r="B832" s="208"/>
      <c r="C832" s="208" t="s">
        <v>996</v>
      </c>
      <c r="D832" s="208" t="s">
        <v>112</v>
      </c>
      <c r="E832" s="163" t="s">
        <v>650</v>
      </c>
      <c r="F832" s="24">
        <v>0.412</v>
      </c>
      <c r="G832" s="18">
        <v>1.376</v>
      </c>
      <c r="H832" s="39">
        <f>G832-F832</f>
        <v>0.964</v>
      </c>
      <c r="I832" s="196">
        <v>5</v>
      </c>
      <c r="J832" s="41">
        <v>450</v>
      </c>
      <c r="K832" s="21">
        <f>SUM(H832*I832*J832)</f>
        <v>2169</v>
      </c>
      <c r="L832" s="236"/>
    </row>
    <row r="833" spans="1:12" ht="15">
      <c r="A833" s="546">
        <v>38</v>
      </c>
      <c r="B833" s="302"/>
      <c r="C833" s="208" t="s">
        <v>996</v>
      </c>
      <c r="D833" s="302" t="s">
        <v>112</v>
      </c>
      <c r="E833" s="256"/>
      <c r="F833" s="24">
        <v>1.376</v>
      </c>
      <c r="G833" s="18">
        <v>2.153</v>
      </c>
      <c r="H833" s="39">
        <f>G833-F833</f>
        <v>0.7770000000000001</v>
      </c>
      <c r="I833" s="196">
        <v>5</v>
      </c>
      <c r="J833" s="41">
        <v>450</v>
      </c>
      <c r="K833" s="21">
        <f>SUM(H833*I833*J833)</f>
        <v>1748.2500000000002</v>
      </c>
      <c r="L833" s="236"/>
    </row>
    <row r="834" spans="1:12" ht="15">
      <c r="A834" s="546">
        <v>38</v>
      </c>
      <c r="B834" s="302"/>
      <c r="C834" s="208" t="s">
        <v>996</v>
      </c>
      <c r="D834" s="302" t="s">
        <v>112</v>
      </c>
      <c r="E834" s="256"/>
      <c r="F834" s="24">
        <v>2.153</v>
      </c>
      <c r="G834" s="18">
        <v>3.278</v>
      </c>
      <c r="H834" s="39">
        <f>G834-F834</f>
        <v>1.125</v>
      </c>
      <c r="I834" s="196">
        <v>5</v>
      </c>
      <c r="J834" s="41">
        <v>450</v>
      </c>
      <c r="K834" s="21">
        <f>SUM(H834*I834*J834)</f>
        <v>2531.25</v>
      </c>
      <c r="L834" s="236"/>
    </row>
    <row r="835" spans="1:12" ht="15">
      <c r="A835" s="546">
        <v>38</v>
      </c>
      <c r="B835" s="303"/>
      <c r="C835" s="208" t="s">
        <v>996</v>
      </c>
      <c r="D835" s="303" t="s">
        <v>112</v>
      </c>
      <c r="E835" s="271"/>
      <c r="F835" s="24">
        <v>3.278</v>
      </c>
      <c r="G835" s="18">
        <v>3.378</v>
      </c>
      <c r="H835" s="39">
        <f>G835-F835</f>
        <v>0.10000000000000009</v>
      </c>
      <c r="I835" s="196">
        <v>4.981632653061224</v>
      </c>
      <c r="J835" s="41">
        <v>750</v>
      </c>
      <c r="K835" s="21">
        <f>SUM(H835*I835*J835)</f>
        <v>373.62244897959215</v>
      </c>
      <c r="L835" s="236"/>
    </row>
    <row r="836" spans="1:13" ht="15">
      <c r="A836" s="286"/>
      <c r="B836" s="539" t="s">
        <v>651</v>
      </c>
      <c r="C836" s="540"/>
      <c r="D836" s="541"/>
      <c r="E836" s="258"/>
      <c r="F836" s="139"/>
      <c r="G836" s="31"/>
      <c r="H836" s="42">
        <f>SUBTOTAL(9,H832:H835)</f>
        <v>2.966</v>
      </c>
      <c r="I836" s="197"/>
      <c r="J836" s="44"/>
      <c r="K836" s="22">
        <f>SUBTOTAL(9,K832:K835)</f>
        <v>6822.122448979592</v>
      </c>
      <c r="L836" s="321"/>
      <c r="M836" s="95"/>
    </row>
    <row r="837" spans="1:12" ht="15">
      <c r="A837" s="298">
        <v>197</v>
      </c>
      <c r="B837" s="199"/>
      <c r="C837" s="159" t="s">
        <v>652</v>
      </c>
      <c r="D837" s="144" t="s">
        <v>116</v>
      </c>
      <c r="E837" s="156" t="s">
        <v>653</v>
      </c>
      <c r="F837" s="157">
        <v>0</v>
      </c>
      <c r="G837" s="157">
        <v>1.427</v>
      </c>
      <c r="H837" s="273">
        <f>G837-F837</f>
        <v>1.427</v>
      </c>
      <c r="I837" s="274">
        <v>4.5</v>
      </c>
      <c r="J837" s="276">
        <v>385</v>
      </c>
      <c r="K837" s="160">
        <f>SUM(H837*I837*J837)</f>
        <v>2472.2775</v>
      </c>
      <c r="L837" s="255"/>
    </row>
    <row r="838" spans="1:12" ht="15">
      <c r="A838" s="294"/>
      <c r="B838" s="199"/>
      <c r="C838" s="159" t="s">
        <v>652</v>
      </c>
      <c r="D838" s="144" t="s">
        <v>116</v>
      </c>
      <c r="E838" s="156"/>
      <c r="F838" s="157">
        <v>1.427</v>
      </c>
      <c r="G838" s="157">
        <v>1.978</v>
      </c>
      <c r="H838" s="273">
        <f>G838-F838</f>
        <v>0.5509999999999999</v>
      </c>
      <c r="I838" s="274">
        <v>4.5</v>
      </c>
      <c r="J838" s="276">
        <v>890</v>
      </c>
      <c r="K838" s="160">
        <f>SUM(H838*I838*J838)</f>
        <v>2206.7549999999997</v>
      </c>
      <c r="L838" s="255"/>
    </row>
    <row r="839" spans="1:12" ht="15">
      <c r="A839" s="450"/>
      <c r="B839" s="315"/>
      <c r="C839" s="463"/>
      <c r="D839" s="173"/>
      <c r="E839" s="175"/>
      <c r="F839" s="451"/>
      <c r="G839" s="451"/>
      <c r="H839" s="444"/>
      <c r="I839" s="464"/>
      <c r="J839" s="465"/>
      <c r="K839" s="447"/>
      <c r="L839" s="255"/>
    </row>
    <row r="840" spans="1:12" ht="15.75" thickBot="1">
      <c r="A840" s="509">
        <v>27</v>
      </c>
      <c r="B840" s="509"/>
      <c r="C840" s="509"/>
      <c r="D840" s="509"/>
      <c r="E840" s="509"/>
      <c r="F840" s="509"/>
      <c r="G840" s="509"/>
      <c r="H840" s="509"/>
      <c r="I840" s="509"/>
      <c r="J840" s="509"/>
      <c r="K840" s="509"/>
      <c r="L840" s="236"/>
    </row>
    <row r="841" spans="1:12" ht="36">
      <c r="A841" s="228" t="s">
        <v>0</v>
      </c>
      <c r="B841" s="229" t="s">
        <v>1</v>
      </c>
      <c r="C841" s="230" t="s">
        <v>2</v>
      </c>
      <c r="D841" s="231" t="s">
        <v>3</v>
      </c>
      <c r="E841" s="230" t="s">
        <v>4</v>
      </c>
      <c r="F841" s="526" t="s">
        <v>5</v>
      </c>
      <c r="G841" s="527"/>
      <c r="H841" s="232" t="s">
        <v>6</v>
      </c>
      <c r="I841" s="233" t="s">
        <v>7</v>
      </c>
      <c r="J841" s="234" t="s">
        <v>8</v>
      </c>
      <c r="K841" s="235" t="s">
        <v>9</v>
      </c>
      <c r="L841" s="236"/>
    </row>
    <row r="842" spans="1:12" ht="15" customHeight="1" thickBot="1">
      <c r="A842" s="237" t="s">
        <v>10</v>
      </c>
      <c r="B842" s="238"/>
      <c r="C842" s="239"/>
      <c r="D842" s="240"/>
      <c r="E842" s="241"/>
      <c r="F842" s="242" t="s">
        <v>11</v>
      </c>
      <c r="G842" s="243" t="s">
        <v>12</v>
      </c>
      <c r="H842" s="244" t="s">
        <v>13</v>
      </c>
      <c r="I842" s="245" t="s">
        <v>14</v>
      </c>
      <c r="J842" s="246" t="s">
        <v>15</v>
      </c>
      <c r="K842" s="247" t="s">
        <v>16</v>
      </c>
      <c r="L842" s="236"/>
    </row>
    <row r="843" spans="1:12" ht="3.75" customHeight="1">
      <c r="A843" s="333"/>
      <c r="B843" s="249"/>
      <c r="C843" s="250"/>
      <c r="D843" s="249"/>
      <c r="E843" s="249"/>
      <c r="F843" s="252"/>
      <c r="G843" s="252"/>
      <c r="H843" s="252"/>
      <c r="I843" s="253"/>
      <c r="J843" s="250"/>
      <c r="K843" s="254"/>
      <c r="L843" s="236"/>
    </row>
    <row r="844" spans="1:12" ht="15">
      <c r="A844" s="299"/>
      <c r="B844" s="199"/>
      <c r="C844" s="159" t="s">
        <v>652</v>
      </c>
      <c r="D844" s="144" t="s">
        <v>116</v>
      </c>
      <c r="E844" s="156"/>
      <c r="F844" s="157">
        <v>1.978</v>
      </c>
      <c r="G844" s="157">
        <v>2.983</v>
      </c>
      <c r="H844" s="273">
        <f>G844-F844</f>
        <v>1.0050000000000001</v>
      </c>
      <c r="I844" s="274">
        <v>4.5</v>
      </c>
      <c r="J844" s="276">
        <v>385</v>
      </c>
      <c r="K844" s="160">
        <f>SUM(H844*I844*J844)</f>
        <v>1741.1625000000004</v>
      </c>
      <c r="L844" s="255"/>
    </row>
    <row r="845" spans="1:12" ht="15">
      <c r="A845" s="294"/>
      <c r="B845" s="539" t="s">
        <v>997</v>
      </c>
      <c r="C845" s="540"/>
      <c r="D845" s="541"/>
      <c r="E845" s="269"/>
      <c r="F845" s="270"/>
      <c r="G845" s="270"/>
      <c r="H845" s="146">
        <f>SUBTOTAL(9,H837:H844)</f>
        <v>2.983</v>
      </c>
      <c r="I845" s="147"/>
      <c r="J845" s="94"/>
      <c r="K845" s="94">
        <f>SUBTOTAL(9,K837:K844)</f>
        <v>6420.195</v>
      </c>
      <c r="L845" s="236"/>
    </row>
    <row r="846" spans="1:12" ht="15">
      <c r="A846" s="332">
        <v>198</v>
      </c>
      <c r="B846" s="16"/>
      <c r="C846" s="38" t="s">
        <v>654</v>
      </c>
      <c r="D846" s="16" t="s">
        <v>18</v>
      </c>
      <c r="E846" s="58" t="s">
        <v>655</v>
      </c>
      <c r="F846" s="18">
        <v>2.266</v>
      </c>
      <c r="G846" s="18">
        <v>3.428</v>
      </c>
      <c r="H846" s="39">
        <f>G846-F846</f>
        <v>1.162</v>
      </c>
      <c r="I846" s="40">
        <v>4.8</v>
      </c>
      <c r="J846" s="41">
        <v>366</v>
      </c>
      <c r="K846" s="21">
        <f>SUM(H846*I846*J846)</f>
        <v>2041.4015999999997</v>
      </c>
      <c r="L846" s="255"/>
    </row>
    <row r="847" spans="1:12" ht="15">
      <c r="A847" s="165"/>
      <c r="B847" s="16"/>
      <c r="C847" s="38" t="s">
        <v>654</v>
      </c>
      <c r="D847" s="16" t="s">
        <v>18</v>
      </c>
      <c r="E847" s="60" t="s">
        <v>656</v>
      </c>
      <c r="F847" s="18">
        <v>3.428</v>
      </c>
      <c r="G847" s="18">
        <v>4.345</v>
      </c>
      <c r="H847" s="39">
        <f>G847-F847</f>
        <v>0.9169999999999998</v>
      </c>
      <c r="I847" s="40">
        <v>4.8</v>
      </c>
      <c r="J847" s="41">
        <v>366</v>
      </c>
      <c r="K847" s="21">
        <f>SUM(H847*I847*J847)</f>
        <v>1610.9855999999997</v>
      </c>
      <c r="L847" s="255"/>
    </row>
    <row r="848" spans="1:12" ht="15">
      <c r="A848" s="333"/>
      <c r="B848" s="539" t="s">
        <v>657</v>
      </c>
      <c r="C848" s="540"/>
      <c r="D848" s="541"/>
      <c r="E848" s="59"/>
      <c r="F848" s="31"/>
      <c r="G848" s="31"/>
      <c r="H848" s="42">
        <f>SUM(H846:H847)</f>
        <v>2.0789999999999997</v>
      </c>
      <c r="I848" s="43"/>
      <c r="J848" s="44"/>
      <c r="K848" s="22">
        <f>SUM(K846:K847)</f>
        <v>3652.387199999999</v>
      </c>
      <c r="L848" s="236"/>
    </row>
    <row r="849" spans="1:12" ht="15">
      <c r="A849" s="332">
        <v>199</v>
      </c>
      <c r="B849" s="16"/>
      <c r="C849" s="38" t="s">
        <v>658</v>
      </c>
      <c r="D849" s="16" t="s">
        <v>38</v>
      </c>
      <c r="E849" s="34" t="s">
        <v>659</v>
      </c>
      <c r="F849" s="18">
        <v>0</v>
      </c>
      <c r="G849" s="18">
        <v>0.983</v>
      </c>
      <c r="H849" s="39">
        <f>G849-F849</f>
        <v>0.983</v>
      </c>
      <c r="I849" s="196">
        <v>4.5</v>
      </c>
      <c r="J849" s="41">
        <v>400</v>
      </c>
      <c r="K849" s="21">
        <f>SUM(H849*I849*J849)</f>
        <v>1769.3999999999999</v>
      </c>
      <c r="L849" s="255"/>
    </row>
    <row r="850" spans="1:12" ht="15">
      <c r="A850" s="165"/>
      <c r="B850" s="16"/>
      <c r="C850" s="38" t="s">
        <v>658</v>
      </c>
      <c r="D850" s="16" t="s">
        <v>38</v>
      </c>
      <c r="E850" s="73"/>
      <c r="F850" s="18">
        <v>4.419</v>
      </c>
      <c r="G850" s="18">
        <v>5.646</v>
      </c>
      <c r="H850" s="39">
        <f>G850-F850</f>
        <v>1.2270000000000003</v>
      </c>
      <c r="I850" s="196">
        <v>4</v>
      </c>
      <c r="J850" s="41">
        <v>400</v>
      </c>
      <c r="K850" s="21">
        <f>SUM(H850*I850*J850)</f>
        <v>1963.2000000000005</v>
      </c>
      <c r="L850" s="255"/>
    </row>
    <row r="851" spans="1:12" ht="15">
      <c r="A851" s="165"/>
      <c r="B851" s="16"/>
      <c r="C851" s="38" t="s">
        <v>658</v>
      </c>
      <c r="D851" s="16" t="s">
        <v>38</v>
      </c>
      <c r="E851" s="75"/>
      <c r="F851" s="18">
        <v>5.646</v>
      </c>
      <c r="G851" s="18">
        <v>7.04</v>
      </c>
      <c r="H851" s="39">
        <f>G851-F851</f>
        <v>1.3940000000000001</v>
      </c>
      <c r="I851" s="196">
        <v>4</v>
      </c>
      <c r="J851" s="41">
        <v>400</v>
      </c>
      <c r="K851" s="21">
        <f>SUM(H851*I851*J851)</f>
        <v>2230.4</v>
      </c>
      <c r="L851" s="255"/>
    </row>
    <row r="852" spans="1:12" ht="15">
      <c r="A852" s="333"/>
      <c r="B852" s="539" t="s">
        <v>660</v>
      </c>
      <c r="C852" s="540"/>
      <c r="D852" s="541"/>
      <c r="E852" s="73"/>
      <c r="F852" s="18"/>
      <c r="G852" s="18"/>
      <c r="H852" s="42">
        <f>SUM(H849:H851)</f>
        <v>3.6040000000000005</v>
      </c>
      <c r="I852" s="196"/>
      <c r="J852" s="41"/>
      <c r="K852" s="22">
        <f>SUBTOTAL(9,K849:K851)</f>
        <v>5963</v>
      </c>
      <c r="L852" s="236"/>
    </row>
    <row r="853" spans="1:12" ht="15">
      <c r="A853" s="332">
        <v>200</v>
      </c>
      <c r="B853" s="16"/>
      <c r="C853" s="38" t="s">
        <v>661</v>
      </c>
      <c r="D853" s="16" t="s">
        <v>38</v>
      </c>
      <c r="E853" s="34" t="s">
        <v>662</v>
      </c>
      <c r="F853" s="18">
        <v>0</v>
      </c>
      <c r="G853" s="18">
        <v>0.39</v>
      </c>
      <c r="H853" s="39">
        <f>G853-F853</f>
        <v>0.39</v>
      </c>
      <c r="I853" s="196">
        <v>3.5</v>
      </c>
      <c r="J853" s="41">
        <v>400</v>
      </c>
      <c r="K853" s="21">
        <f>SUM(H853*I853*J853)</f>
        <v>546</v>
      </c>
      <c r="L853" s="255"/>
    </row>
    <row r="854" spans="1:12" ht="15">
      <c r="A854" s="165"/>
      <c r="B854" s="539" t="s">
        <v>663</v>
      </c>
      <c r="C854" s="540"/>
      <c r="D854" s="541"/>
      <c r="E854" s="73"/>
      <c r="F854" s="18"/>
      <c r="G854" s="18"/>
      <c r="H854" s="42">
        <f>SUM(H853:H853)</f>
        <v>0.39</v>
      </c>
      <c r="I854" s="196"/>
      <c r="J854" s="41"/>
      <c r="K854" s="22">
        <f>SUBTOTAL(9,K853:K853)</f>
        <v>546</v>
      </c>
      <c r="L854" s="236"/>
    </row>
    <row r="855" spans="1:12" ht="15">
      <c r="A855" s="520">
        <v>201</v>
      </c>
      <c r="B855" s="16"/>
      <c r="C855" s="82" t="s">
        <v>664</v>
      </c>
      <c r="D855" s="70" t="s">
        <v>47</v>
      </c>
      <c r="E855" s="169" t="s">
        <v>665</v>
      </c>
      <c r="F855" s="81">
        <v>0</v>
      </c>
      <c r="G855" s="81">
        <v>2.656</v>
      </c>
      <c r="H855" s="39">
        <f>SUM(G855-F855)</f>
        <v>2.656</v>
      </c>
      <c r="I855" s="148">
        <v>5.5</v>
      </c>
      <c r="J855" s="149">
        <v>350</v>
      </c>
      <c r="K855" s="21">
        <f>SUM(H855*I855*J855)</f>
        <v>5112.8</v>
      </c>
      <c r="L855" s="255"/>
    </row>
    <row r="856" spans="1:12" ht="15">
      <c r="A856" s="522"/>
      <c r="B856" s="539" t="s">
        <v>998</v>
      </c>
      <c r="C856" s="540"/>
      <c r="D856" s="541"/>
      <c r="E856" s="164"/>
      <c r="F856" s="88"/>
      <c r="G856" s="88"/>
      <c r="H856" s="42">
        <f>SUM(H855:H855)</f>
        <v>2.656</v>
      </c>
      <c r="I856" s="150"/>
      <c r="J856" s="151"/>
      <c r="K856" s="22">
        <f>SUM(K855:K855)</f>
        <v>5112.8</v>
      </c>
      <c r="L856" s="236"/>
    </row>
    <row r="857" spans="1:12" ht="15">
      <c r="A857" s="298">
        <v>202</v>
      </c>
      <c r="B857" s="144"/>
      <c r="C857" s="159" t="s">
        <v>666</v>
      </c>
      <c r="D857" s="144" t="s">
        <v>116</v>
      </c>
      <c r="E857" s="172" t="s">
        <v>667</v>
      </c>
      <c r="F857" s="157">
        <v>0.58</v>
      </c>
      <c r="G857" s="157">
        <v>2.03</v>
      </c>
      <c r="H857" s="273">
        <f>G857-F857</f>
        <v>1.4499999999999997</v>
      </c>
      <c r="I857" s="274">
        <v>4.5</v>
      </c>
      <c r="J857" s="276">
        <v>385</v>
      </c>
      <c r="K857" s="160">
        <f>SUM(H857*I857*J857)</f>
        <v>2512.1249999999995</v>
      </c>
      <c r="L857" s="255"/>
    </row>
    <row r="858" spans="1:12" ht="15">
      <c r="A858" s="294"/>
      <c r="B858" s="539" t="s">
        <v>999</v>
      </c>
      <c r="C858" s="540"/>
      <c r="D858" s="541"/>
      <c r="E858" s="269"/>
      <c r="F858" s="270"/>
      <c r="G858" s="270"/>
      <c r="H858" s="200">
        <f>SUBTOTAL(9,H857)</f>
        <v>1.4499999999999997</v>
      </c>
      <c r="I858" s="147"/>
      <c r="J858" s="147"/>
      <c r="K858" s="94">
        <f>SUBTOTAL(9,K857:K857)</f>
        <v>2512.1249999999995</v>
      </c>
      <c r="L858" s="236"/>
    </row>
    <row r="859" spans="1:12" ht="15">
      <c r="A859" s="332">
        <v>203</v>
      </c>
      <c r="B859" s="16"/>
      <c r="C859" s="38" t="s">
        <v>668</v>
      </c>
      <c r="D859" s="16" t="s">
        <v>38</v>
      </c>
      <c r="E859" s="34" t="s">
        <v>669</v>
      </c>
      <c r="F859" s="18">
        <v>0</v>
      </c>
      <c r="G859" s="18">
        <v>0.136</v>
      </c>
      <c r="H859" s="39">
        <f>G859-F859</f>
        <v>0.136</v>
      </c>
      <c r="I859" s="196">
        <v>4</v>
      </c>
      <c r="J859" s="41">
        <v>400</v>
      </c>
      <c r="K859" s="21">
        <f>SUM(H859*I859*J859)</f>
        <v>217.60000000000002</v>
      </c>
      <c r="L859" s="255"/>
    </row>
    <row r="860" spans="1:12" ht="15">
      <c r="A860" s="333"/>
      <c r="B860" s="539" t="s">
        <v>670</v>
      </c>
      <c r="C860" s="540"/>
      <c r="D860" s="541"/>
      <c r="E860" s="73"/>
      <c r="F860" s="18"/>
      <c r="G860" s="18"/>
      <c r="H860" s="42">
        <f>SUM(H859:H859)</f>
        <v>0.136</v>
      </c>
      <c r="I860" s="196"/>
      <c r="J860" s="41"/>
      <c r="K860" s="22">
        <f>SUBTOTAL(9,K859:K859)</f>
        <v>217.60000000000002</v>
      </c>
      <c r="L860" s="236"/>
    </row>
    <row r="861" spans="1:12" ht="15">
      <c r="A861" s="165">
        <v>204</v>
      </c>
      <c r="B861" s="16"/>
      <c r="C861" s="38" t="s">
        <v>671</v>
      </c>
      <c r="D861" s="16" t="s">
        <v>18</v>
      </c>
      <c r="E861" s="60" t="s">
        <v>673</v>
      </c>
      <c r="F861" s="18">
        <v>0.7</v>
      </c>
      <c r="G861" s="18">
        <v>1.86</v>
      </c>
      <c r="H861" s="39">
        <f>G861-F861</f>
        <v>1.1600000000000001</v>
      </c>
      <c r="I861" s="40">
        <v>5.9</v>
      </c>
      <c r="J861" s="41">
        <v>243</v>
      </c>
      <c r="K861" s="21">
        <f>SUM(H861*I861*J861)</f>
        <v>1663.0920000000003</v>
      </c>
      <c r="L861" s="236"/>
    </row>
    <row r="862" spans="1:12" ht="15">
      <c r="A862" s="165"/>
      <c r="B862" s="16"/>
      <c r="C862" s="38" t="s">
        <v>671</v>
      </c>
      <c r="D862" s="16" t="s">
        <v>18</v>
      </c>
      <c r="E862" s="73" t="s">
        <v>674</v>
      </c>
      <c r="F862" s="18">
        <v>1.86</v>
      </c>
      <c r="G862" s="18">
        <v>1.995</v>
      </c>
      <c r="H862" s="39">
        <f>G862-F862</f>
        <v>0.135</v>
      </c>
      <c r="I862" s="40">
        <v>5.5</v>
      </c>
      <c r="J862" s="41">
        <v>300</v>
      </c>
      <c r="K862" s="21">
        <f>SUM(H862*I862*J862)</f>
        <v>222.75000000000003</v>
      </c>
      <c r="L862" s="236"/>
    </row>
    <row r="863" spans="1:12" ht="15">
      <c r="A863" s="333"/>
      <c r="B863" s="515" t="s">
        <v>675</v>
      </c>
      <c r="C863" s="516"/>
      <c r="D863" s="517"/>
      <c r="E863" s="65"/>
      <c r="F863" s="31"/>
      <c r="G863" s="31"/>
      <c r="H863" s="42">
        <f>SUM(H861:H862)</f>
        <v>1.2950000000000002</v>
      </c>
      <c r="I863" s="43"/>
      <c r="J863" s="44"/>
      <c r="K863" s="22">
        <f>SUM(K861:K862)</f>
        <v>1885.8420000000003</v>
      </c>
      <c r="L863" s="236"/>
    </row>
    <row r="864" spans="1:12" ht="15">
      <c r="A864" s="137">
        <v>205</v>
      </c>
      <c r="B864" s="100"/>
      <c r="C864" s="99" t="s">
        <v>1001</v>
      </c>
      <c r="D864" s="100" t="s">
        <v>29</v>
      </c>
      <c r="E864" s="109" t="s">
        <v>676</v>
      </c>
      <c r="F864" s="102">
        <v>0</v>
      </c>
      <c r="G864" s="102">
        <v>0.746</v>
      </c>
      <c r="H864" s="102">
        <v>0.746</v>
      </c>
      <c r="I864" s="103">
        <v>5</v>
      </c>
      <c r="J864" s="104">
        <v>550</v>
      </c>
      <c r="K864" s="21">
        <f>SUM(H864*I864*J864*1.21)</f>
        <v>2482.315</v>
      </c>
      <c r="L864" s="236"/>
    </row>
    <row r="865" spans="1:12" ht="15">
      <c r="A865" s="138"/>
      <c r="B865" s="100"/>
      <c r="C865" s="99" t="s">
        <v>1001</v>
      </c>
      <c r="D865" s="100" t="s">
        <v>29</v>
      </c>
      <c r="E865" s="109"/>
      <c r="F865" s="102">
        <v>0.746</v>
      </c>
      <c r="G865" s="102">
        <v>1.308</v>
      </c>
      <c r="H865" s="102">
        <v>0.562</v>
      </c>
      <c r="I865" s="103">
        <v>4.8</v>
      </c>
      <c r="J865" s="104">
        <v>270</v>
      </c>
      <c r="K865" s="21">
        <f>SUM(H865*I865*J865*1.21)</f>
        <v>881.3059199999999</v>
      </c>
      <c r="L865" s="236"/>
    </row>
    <row r="866" spans="1:12" ht="15">
      <c r="A866" s="138"/>
      <c r="B866" s="100"/>
      <c r="C866" s="99" t="s">
        <v>1001</v>
      </c>
      <c r="D866" s="100" t="s">
        <v>29</v>
      </c>
      <c r="E866" s="121"/>
      <c r="F866" s="102">
        <v>1.308</v>
      </c>
      <c r="G866" s="102">
        <v>2.206</v>
      </c>
      <c r="H866" s="102">
        <v>0.8979999999999999</v>
      </c>
      <c r="I866" s="103">
        <v>5</v>
      </c>
      <c r="J866" s="104">
        <v>270</v>
      </c>
      <c r="K866" s="21">
        <f>SUM(H866*I866*J866*1.21)</f>
        <v>1466.8829999999996</v>
      </c>
      <c r="L866" s="236"/>
    </row>
    <row r="867" spans="1:13" ht="15">
      <c r="A867" s="295"/>
      <c r="B867" s="515" t="s">
        <v>677</v>
      </c>
      <c r="C867" s="516"/>
      <c r="D867" s="517"/>
      <c r="E867" s="113"/>
      <c r="F867" s="114"/>
      <c r="G867" s="114"/>
      <c r="H867" s="110">
        <f>SUBTOTAL(9,H864:H866)</f>
        <v>2.206</v>
      </c>
      <c r="I867" s="115"/>
      <c r="J867" s="116"/>
      <c r="K867" s="22">
        <f>SUBTOTAL(9,K864:K866)</f>
        <v>4830.503919999999</v>
      </c>
      <c r="L867" s="321"/>
      <c r="M867" s="95"/>
    </row>
    <row r="868" spans="1:12" ht="15">
      <c r="A868" s="520">
        <v>206</v>
      </c>
      <c r="B868" s="16"/>
      <c r="C868" s="82" t="s">
        <v>678</v>
      </c>
      <c r="D868" s="168" t="s">
        <v>47</v>
      </c>
      <c r="E868" s="80" t="s">
        <v>679</v>
      </c>
      <c r="F868" s="81">
        <v>0</v>
      </c>
      <c r="G868" s="81">
        <v>0.034</v>
      </c>
      <c r="H868" s="39">
        <f>SUM(G868-F868)</f>
        <v>0.034</v>
      </c>
      <c r="I868" s="148">
        <v>5.1</v>
      </c>
      <c r="J868" s="149">
        <v>350</v>
      </c>
      <c r="K868" s="21">
        <f>SUM(H868*I868*J868)</f>
        <v>60.69</v>
      </c>
      <c r="L868" s="255"/>
    </row>
    <row r="869" spans="1:12" ht="15">
      <c r="A869" s="521"/>
      <c r="B869" s="263"/>
      <c r="C869" s="82" t="s">
        <v>678</v>
      </c>
      <c r="D869" s="70" t="s">
        <v>47</v>
      </c>
      <c r="E869" s="80" t="s">
        <v>679</v>
      </c>
      <c r="F869" s="81">
        <v>0</v>
      </c>
      <c r="G869" s="81">
        <v>1.4</v>
      </c>
      <c r="H869" s="39">
        <f>SUM(G869-F869)</f>
        <v>1.4</v>
      </c>
      <c r="I869" s="148">
        <v>4.6</v>
      </c>
      <c r="J869" s="149">
        <v>350</v>
      </c>
      <c r="K869" s="21">
        <f>SUM(H869*I869*J869)</f>
        <v>2254</v>
      </c>
      <c r="L869" s="255"/>
    </row>
    <row r="870" spans="1:12" ht="15">
      <c r="A870" s="521"/>
      <c r="B870" s="263"/>
      <c r="C870" s="82" t="s">
        <v>678</v>
      </c>
      <c r="D870" s="70" t="s">
        <v>47</v>
      </c>
      <c r="E870" s="80" t="s">
        <v>679</v>
      </c>
      <c r="F870" s="81">
        <v>3.4</v>
      </c>
      <c r="G870" s="81">
        <v>9.453</v>
      </c>
      <c r="H870" s="39">
        <f>SUM(G870-F870)</f>
        <v>6.052999999999999</v>
      </c>
      <c r="I870" s="148">
        <v>4</v>
      </c>
      <c r="J870" s="149">
        <v>350</v>
      </c>
      <c r="K870" s="21">
        <f>SUM(H870*I870*J870)</f>
        <v>8474.199999999999</v>
      </c>
      <c r="L870" s="255"/>
    </row>
    <row r="871" spans="1:12" ht="15">
      <c r="A871" s="521"/>
      <c r="B871" s="16"/>
      <c r="C871" s="16" t="s">
        <v>678</v>
      </c>
      <c r="D871" s="70" t="s">
        <v>47</v>
      </c>
      <c r="E871" s="80" t="s">
        <v>680</v>
      </c>
      <c r="F871" s="81">
        <v>13.304</v>
      </c>
      <c r="G871" s="81">
        <v>14.757</v>
      </c>
      <c r="H871" s="39">
        <f>SUM(G871-F871)</f>
        <v>1.4529999999999994</v>
      </c>
      <c r="I871" s="196">
        <v>5.5</v>
      </c>
      <c r="J871" s="149">
        <v>400</v>
      </c>
      <c r="K871" s="21">
        <f>SUM(H871*I871*J871)</f>
        <v>3196.5999999999985</v>
      </c>
      <c r="L871" s="255"/>
    </row>
    <row r="872" spans="1:12" ht="15">
      <c r="A872" s="521"/>
      <c r="B872" s="16"/>
      <c r="C872" s="82" t="s">
        <v>678</v>
      </c>
      <c r="D872" s="70" t="s">
        <v>47</v>
      </c>
      <c r="E872" s="80" t="s">
        <v>681</v>
      </c>
      <c r="F872" s="81">
        <v>16.492</v>
      </c>
      <c r="G872" s="81">
        <v>17.129</v>
      </c>
      <c r="H872" s="39">
        <f>SUM(G872-F872)</f>
        <v>0.6370000000000005</v>
      </c>
      <c r="I872" s="148">
        <v>4.9</v>
      </c>
      <c r="J872" s="149">
        <v>500</v>
      </c>
      <c r="K872" s="21">
        <f>SUM(H872*I872*J872)</f>
        <v>1560.6500000000012</v>
      </c>
      <c r="L872" s="255"/>
    </row>
    <row r="873" spans="1:12" ht="15">
      <c r="A873" s="522"/>
      <c r="B873" s="515" t="s">
        <v>1002</v>
      </c>
      <c r="C873" s="516"/>
      <c r="D873" s="517"/>
      <c r="E873" s="87"/>
      <c r="F873" s="88"/>
      <c r="G873" s="88"/>
      <c r="H873" s="42">
        <f>SUM(H868:H872)</f>
        <v>9.576999999999998</v>
      </c>
      <c r="I873" s="150"/>
      <c r="J873" s="151"/>
      <c r="K873" s="22">
        <f>SUM(K868:K872)</f>
        <v>15546.14</v>
      </c>
      <c r="L873" s="236"/>
    </row>
    <row r="874" spans="1:12" ht="15">
      <c r="A874" s="310"/>
      <c r="B874" s="214"/>
      <c r="C874" s="214"/>
      <c r="D874" s="214"/>
      <c r="E874" s="186"/>
      <c r="F874" s="187"/>
      <c r="G874" s="187"/>
      <c r="H874" s="285"/>
      <c r="I874" s="188"/>
      <c r="J874" s="189"/>
      <c r="K874" s="167"/>
      <c r="L874" s="236"/>
    </row>
    <row r="875" spans="1:12" ht="15.75" thickBot="1">
      <c r="A875" s="509">
        <v>28</v>
      </c>
      <c r="B875" s="509"/>
      <c r="C875" s="509"/>
      <c r="D875" s="509"/>
      <c r="E875" s="509"/>
      <c r="F875" s="509"/>
      <c r="G875" s="509"/>
      <c r="H875" s="509"/>
      <c r="I875" s="509"/>
      <c r="J875" s="509"/>
      <c r="K875" s="509"/>
      <c r="L875" s="236"/>
    </row>
    <row r="876" spans="1:12" ht="36">
      <c r="A876" s="228" t="s">
        <v>0</v>
      </c>
      <c r="B876" s="229" t="s">
        <v>1</v>
      </c>
      <c r="C876" s="230" t="s">
        <v>2</v>
      </c>
      <c r="D876" s="231" t="s">
        <v>3</v>
      </c>
      <c r="E876" s="230" t="s">
        <v>4</v>
      </c>
      <c r="F876" s="526" t="s">
        <v>5</v>
      </c>
      <c r="G876" s="527"/>
      <c r="H876" s="232" t="s">
        <v>6</v>
      </c>
      <c r="I876" s="233" t="s">
        <v>7</v>
      </c>
      <c r="J876" s="234" t="s">
        <v>8</v>
      </c>
      <c r="K876" s="235" t="s">
        <v>9</v>
      </c>
      <c r="L876" s="236"/>
    </row>
    <row r="877" spans="1:12" ht="15" customHeight="1" thickBot="1">
      <c r="A877" s="237" t="s">
        <v>10</v>
      </c>
      <c r="B877" s="238"/>
      <c r="C877" s="239"/>
      <c r="D877" s="240"/>
      <c r="E877" s="241"/>
      <c r="F877" s="242" t="s">
        <v>11</v>
      </c>
      <c r="G877" s="243" t="s">
        <v>12</v>
      </c>
      <c r="H877" s="244" t="s">
        <v>13</v>
      </c>
      <c r="I877" s="245" t="s">
        <v>14</v>
      </c>
      <c r="J877" s="246" t="s">
        <v>15</v>
      </c>
      <c r="K877" s="247" t="s">
        <v>16</v>
      </c>
      <c r="L877" s="236"/>
    </row>
    <row r="878" spans="1:12" ht="3.75" customHeight="1">
      <c r="A878" s="333"/>
      <c r="B878" s="249"/>
      <c r="C878" s="250"/>
      <c r="D878" s="249"/>
      <c r="E878" s="249"/>
      <c r="F878" s="252"/>
      <c r="G878" s="252"/>
      <c r="H878" s="252"/>
      <c r="I878" s="253"/>
      <c r="J878" s="250"/>
      <c r="K878" s="254"/>
      <c r="L878" s="236"/>
    </row>
    <row r="879" spans="1:12" ht="15">
      <c r="A879" s="332">
        <v>207</v>
      </c>
      <c r="B879" s="16"/>
      <c r="C879" s="38" t="s">
        <v>682</v>
      </c>
      <c r="D879" s="16" t="s">
        <v>44</v>
      </c>
      <c r="E879" s="58" t="s">
        <v>683</v>
      </c>
      <c r="F879" s="18">
        <v>0</v>
      </c>
      <c r="G879" s="18">
        <v>3.725</v>
      </c>
      <c r="H879" s="39">
        <f>G879-F879</f>
        <v>3.725</v>
      </c>
      <c r="I879" s="196">
        <v>5.4</v>
      </c>
      <c r="J879" s="41">
        <v>480</v>
      </c>
      <c r="K879" s="21">
        <f>SUM(H879*I879*J879)</f>
        <v>9655.2</v>
      </c>
      <c r="L879" s="255"/>
    </row>
    <row r="880" spans="1:12" ht="15">
      <c r="A880" s="333"/>
      <c r="B880" s="515" t="s">
        <v>684</v>
      </c>
      <c r="C880" s="516"/>
      <c r="D880" s="517"/>
      <c r="E880" s="74"/>
      <c r="F880" s="18"/>
      <c r="G880" s="18"/>
      <c r="H880" s="42">
        <f>SUM(H879)</f>
        <v>3.725</v>
      </c>
      <c r="I880" s="196"/>
      <c r="J880" s="41"/>
      <c r="K880" s="22">
        <f>SUM(K879)</f>
        <v>9655.2</v>
      </c>
      <c r="L880" s="236"/>
    </row>
    <row r="881" spans="1:12" ht="15">
      <c r="A881" s="332">
        <v>208</v>
      </c>
      <c r="B881" s="16"/>
      <c r="C881" s="38" t="s">
        <v>685</v>
      </c>
      <c r="D881" s="16" t="s">
        <v>18</v>
      </c>
      <c r="E881" s="34" t="s">
        <v>686</v>
      </c>
      <c r="F881" s="18">
        <v>1.05</v>
      </c>
      <c r="G881" s="18">
        <v>2.268</v>
      </c>
      <c r="H881" s="39">
        <f>G881-F881</f>
        <v>1.2179999999999997</v>
      </c>
      <c r="I881" s="40">
        <v>5.2</v>
      </c>
      <c r="J881" s="41">
        <v>366</v>
      </c>
      <c r="K881" s="21">
        <f>SUM(H881*I881*J881)</f>
        <v>2318.0975999999996</v>
      </c>
      <c r="L881" s="255"/>
    </row>
    <row r="882" spans="1:12" ht="15">
      <c r="A882" s="333"/>
      <c r="B882" s="515" t="s">
        <v>687</v>
      </c>
      <c r="C882" s="516"/>
      <c r="D882" s="517"/>
      <c r="E882" s="59"/>
      <c r="F882" s="31"/>
      <c r="G882" s="31"/>
      <c r="H882" s="42">
        <f>SUM(H881:H881)</f>
        <v>1.2179999999999997</v>
      </c>
      <c r="I882" s="43"/>
      <c r="J882" s="44"/>
      <c r="K882" s="22">
        <f>SUM(K881:K881)</f>
        <v>2318.0975999999996</v>
      </c>
      <c r="L882" s="236"/>
    </row>
    <row r="883" spans="1:12" ht="15">
      <c r="A883" s="332">
        <v>209</v>
      </c>
      <c r="B883" s="16"/>
      <c r="C883" s="38" t="s">
        <v>688</v>
      </c>
      <c r="D883" s="16" t="s">
        <v>18</v>
      </c>
      <c r="E883" s="75" t="s">
        <v>689</v>
      </c>
      <c r="F883" s="18">
        <v>0.375</v>
      </c>
      <c r="G883" s="18">
        <v>1.562</v>
      </c>
      <c r="H883" s="39">
        <f>G883-F883</f>
        <v>1.187</v>
      </c>
      <c r="I883" s="40">
        <v>5.1</v>
      </c>
      <c r="J883" s="41">
        <v>600</v>
      </c>
      <c r="K883" s="21">
        <f>SUM(H883*I883*J883)</f>
        <v>3632.2200000000003</v>
      </c>
      <c r="L883" s="255"/>
    </row>
    <row r="884" spans="1:12" ht="15">
      <c r="A884" s="333"/>
      <c r="B884" s="515" t="s">
        <v>690</v>
      </c>
      <c r="C884" s="516"/>
      <c r="D884" s="517"/>
      <c r="E884" s="59"/>
      <c r="F884" s="31"/>
      <c r="G884" s="31"/>
      <c r="H884" s="42">
        <f>SUM(H883:H883)</f>
        <v>1.187</v>
      </c>
      <c r="I884" s="43"/>
      <c r="J884" s="44"/>
      <c r="K884" s="22">
        <f>SUM(K883:K883)</f>
        <v>3632.2200000000003</v>
      </c>
      <c r="L884" s="236"/>
    </row>
    <row r="885" spans="1:12" ht="15">
      <c r="A885" s="545">
        <v>210</v>
      </c>
      <c r="B885" s="159"/>
      <c r="C885" s="159" t="s">
        <v>1000</v>
      </c>
      <c r="D885" s="159" t="s">
        <v>112</v>
      </c>
      <c r="E885" s="163" t="s">
        <v>691</v>
      </c>
      <c r="F885" s="24">
        <v>0.097</v>
      </c>
      <c r="G885" s="18">
        <v>0.62</v>
      </c>
      <c r="H885" s="39">
        <f>G885-F885</f>
        <v>0.523</v>
      </c>
      <c r="I885" s="196">
        <v>4.803336703741152</v>
      </c>
      <c r="J885" s="41">
        <v>450</v>
      </c>
      <c r="K885" s="21">
        <f>SUM(H885*I885*J885)</f>
        <v>1130.4652932254803</v>
      </c>
      <c r="L885" s="255"/>
    </row>
    <row r="886" spans="1:12" ht="15">
      <c r="A886" s="546">
        <v>39</v>
      </c>
      <c r="B886" s="302"/>
      <c r="C886" s="159" t="s">
        <v>1000</v>
      </c>
      <c r="D886" s="302" t="s">
        <v>112</v>
      </c>
      <c r="E886" s="256"/>
      <c r="F886" s="24">
        <v>0.62</v>
      </c>
      <c r="G886" s="18">
        <v>1.086</v>
      </c>
      <c r="H886" s="39">
        <f>G886-F886</f>
        <v>0.4660000000000001</v>
      </c>
      <c r="I886" s="196">
        <v>4.8</v>
      </c>
      <c r="J886" s="41">
        <v>750</v>
      </c>
      <c r="K886" s="21">
        <f>SUM(H886*I886*J886)</f>
        <v>1677.6000000000001</v>
      </c>
      <c r="L886" s="255"/>
    </row>
    <row r="887" spans="1:12" ht="15">
      <c r="A887" s="546">
        <v>39</v>
      </c>
      <c r="B887" s="303"/>
      <c r="C887" s="159" t="s">
        <v>1000</v>
      </c>
      <c r="D887" s="303" t="s">
        <v>112</v>
      </c>
      <c r="E887" s="271"/>
      <c r="F887" s="24">
        <v>1.086</v>
      </c>
      <c r="G887" s="18">
        <v>1.594</v>
      </c>
      <c r="H887" s="39">
        <f>G887-F887</f>
        <v>0.508</v>
      </c>
      <c r="I887" s="196">
        <v>4.771653543307087</v>
      </c>
      <c r="J887" s="41">
        <v>450</v>
      </c>
      <c r="K887" s="21">
        <f>SUM(H887*I887*J887)</f>
        <v>1090.8000000000002</v>
      </c>
      <c r="L887" s="255"/>
    </row>
    <row r="888" spans="1:12" ht="15">
      <c r="A888" s="286"/>
      <c r="B888" s="515" t="s">
        <v>692</v>
      </c>
      <c r="C888" s="516"/>
      <c r="D888" s="517"/>
      <c r="E888" s="292"/>
      <c r="F888" s="139"/>
      <c r="G888" s="31"/>
      <c r="H888" s="42">
        <f>SUBTOTAL(9,H885:H887)</f>
        <v>1.497</v>
      </c>
      <c r="I888" s="197"/>
      <c r="J888" s="44"/>
      <c r="K888" s="22">
        <f>SUBTOTAL(9,K885:K887)</f>
        <v>3898.865293225481</v>
      </c>
      <c r="L888" s="236"/>
    </row>
    <row r="889" spans="1:12" ht="15">
      <c r="A889" s="332">
        <v>211</v>
      </c>
      <c r="B889" s="16"/>
      <c r="C889" s="38" t="s">
        <v>696</v>
      </c>
      <c r="D889" s="16" t="s">
        <v>18</v>
      </c>
      <c r="E889" s="58" t="s">
        <v>697</v>
      </c>
      <c r="F889" s="18">
        <v>0.764</v>
      </c>
      <c r="G889" s="18">
        <v>1.769</v>
      </c>
      <c r="H889" s="39">
        <f>G889-F889</f>
        <v>1.005</v>
      </c>
      <c r="I889" s="40">
        <v>5.8</v>
      </c>
      <c r="J889" s="41">
        <v>333</v>
      </c>
      <c r="K889" s="21">
        <f>SUM(H889*I889*J889)</f>
        <v>1941.0569999999996</v>
      </c>
      <c r="L889" s="236"/>
    </row>
    <row r="890" spans="1:12" ht="15">
      <c r="A890" s="333"/>
      <c r="B890" s="515" t="s">
        <v>698</v>
      </c>
      <c r="C890" s="516"/>
      <c r="D890" s="517"/>
      <c r="E890" s="65"/>
      <c r="F890" s="31"/>
      <c r="G890" s="31"/>
      <c r="H890" s="42">
        <f>SUM(H889:H889)</f>
        <v>1.005</v>
      </c>
      <c r="I890" s="43"/>
      <c r="J890" s="44"/>
      <c r="K890" s="22">
        <f>SUM(K889:K889)</f>
        <v>1941.0569999999996</v>
      </c>
      <c r="L890" s="236"/>
    </row>
    <row r="891" spans="1:12" ht="15">
      <c r="A891" s="332">
        <v>212</v>
      </c>
      <c r="B891" s="16"/>
      <c r="C891" s="38" t="s">
        <v>699</v>
      </c>
      <c r="D891" s="16" t="s">
        <v>18</v>
      </c>
      <c r="E891" s="34" t="s">
        <v>700</v>
      </c>
      <c r="F891" s="18">
        <v>0.315</v>
      </c>
      <c r="G891" s="18">
        <v>1.268</v>
      </c>
      <c r="H891" s="39">
        <f>G891-F891</f>
        <v>0.9530000000000001</v>
      </c>
      <c r="I891" s="40">
        <v>5.2</v>
      </c>
      <c r="J891" s="41">
        <v>577</v>
      </c>
      <c r="K891" s="21">
        <f>SUM(H891*I891*J891)</f>
        <v>2859.3812000000003</v>
      </c>
      <c r="L891" s="236"/>
    </row>
    <row r="892" spans="1:12" ht="15">
      <c r="A892" s="333"/>
      <c r="B892" s="515" t="s">
        <v>701</v>
      </c>
      <c r="C892" s="516"/>
      <c r="D892" s="517"/>
      <c r="E892" s="59"/>
      <c r="F892" s="31"/>
      <c r="G892" s="31"/>
      <c r="H892" s="42">
        <f>SUM(H891:H891)</f>
        <v>0.9530000000000001</v>
      </c>
      <c r="I892" s="43"/>
      <c r="J892" s="44"/>
      <c r="K892" s="22">
        <f>SUM(K891)</f>
        <v>2859.3812000000003</v>
      </c>
      <c r="L892" s="236"/>
    </row>
    <row r="893" spans="1:12" ht="15">
      <c r="A893" s="301">
        <v>213</v>
      </c>
      <c r="B893" s="45"/>
      <c r="C893" s="45" t="s">
        <v>702</v>
      </c>
      <c r="D893" s="16" t="s">
        <v>18</v>
      </c>
      <c r="E893" s="35" t="s">
        <v>703</v>
      </c>
      <c r="F893" s="29">
        <v>0</v>
      </c>
      <c r="G893" s="29">
        <v>0.135</v>
      </c>
      <c r="H893" s="29">
        <f>G893-F893</f>
        <v>0.135</v>
      </c>
      <c r="I893" s="191">
        <v>3.1</v>
      </c>
      <c r="J893" s="45">
        <v>855</v>
      </c>
      <c r="K893" s="21">
        <f>SUM(H893*I893*J893)</f>
        <v>357.81750000000005</v>
      </c>
      <c r="L893" s="236"/>
    </row>
    <row r="894" spans="1:12" ht="15">
      <c r="A894" s="296"/>
      <c r="B894" s="45"/>
      <c r="C894" s="45" t="s">
        <v>702</v>
      </c>
      <c r="D894" s="16" t="s">
        <v>18</v>
      </c>
      <c r="E894" s="35" t="s">
        <v>704</v>
      </c>
      <c r="F894" s="29">
        <v>0.135</v>
      </c>
      <c r="G894" s="29">
        <v>0.992</v>
      </c>
      <c r="H894" s="29">
        <f>G894-F894</f>
        <v>0.857</v>
      </c>
      <c r="I894" s="191">
        <v>3.4</v>
      </c>
      <c r="J894" s="45">
        <v>294</v>
      </c>
      <c r="K894" s="21">
        <f>SUM(H894*I894*J894)</f>
        <v>856.6571999999999</v>
      </c>
      <c r="L894" s="236"/>
    </row>
    <row r="895" spans="1:12" ht="15">
      <c r="A895" s="296"/>
      <c r="B895" s="45"/>
      <c r="C895" s="45" t="s">
        <v>702</v>
      </c>
      <c r="D895" s="16" t="s">
        <v>18</v>
      </c>
      <c r="E895" s="35" t="s">
        <v>366</v>
      </c>
      <c r="F895" s="29">
        <v>0.992</v>
      </c>
      <c r="G895" s="29">
        <v>1.355</v>
      </c>
      <c r="H895" s="29">
        <f>G895-F895</f>
        <v>0.363</v>
      </c>
      <c r="I895" s="191">
        <v>3.8</v>
      </c>
      <c r="J895" s="45">
        <v>855</v>
      </c>
      <c r="K895" s="21">
        <f>SUM(H895*I895*J895)</f>
        <v>1179.387</v>
      </c>
      <c r="L895" s="236"/>
    </row>
    <row r="896" spans="1:12" ht="15">
      <c r="A896" s="296"/>
      <c r="B896" s="45"/>
      <c r="C896" s="45" t="s">
        <v>702</v>
      </c>
      <c r="D896" s="16" t="s">
        <v>18</v>
      </c>
      <c r="E896" s="35" t="s">
        <v>705</v>
      </c>
      <c r="F896" s="29">
        <v>1.355</v>
      </c>
      <c r="G896" s="29">
        <v>2.955</v>
      </c>
      <c r="H896" s="29">
        <f>G896-F896</f>
        <v>1.6</v>
      </c>
      <c r="I896" s="191">
        <v>3.9</v>
      </c>
      <c r="J896" s="45">
        <v>294</v>
      </c>
      <c r="K896" s="21">
        <f>SUM(H896*I896*J896)</f>
        <v>1834.5600000000002</v>
      </c>
      <c r="L896" s="236"/>
    </row>
    <row r="897" spans="1:12" ht="15">
      <c r="A897" s="296"/>
      <c r="B897" s="45"/>
      <c r="C897" s="45" t="s">
        <v>702</v>
      </c>
      <c r="D897" s="16" t="s">
        <v>18</v>
      </c>
      <c r="E897" s="63" t="s">
        <v>706</v>
      </c>
      <c r="F897" s="29">
        <v>2.955</v>
      </c>
      <c r="G897" s="29">
        <v>3.13</v>
      </c>
      <c r="H897" s="29">
        <f>G897-F897</f>
        <v>0.17499999999999982</v>
      </c>
      <c r="I897" s="191">
        <v>3.5</v>
      </c>
      <c r="J897" s="45">
        <v>855</v>
      </c>
      <c r="K897" s="21">
        <f>SUM(H897*I897*J897)</f>
        <v>523.6874999999994</v>
      </c>
      <c r="L897" s="236"/>
    </row>
    <row r="898" spans="1:13" ht="15">
      <c r="A898" s="297"/>
      <c r="B898" s="515" t="s">
        <v>1003</v>
      </c>
      <c r="C898" s="516"/>
      <c r="D898" s="517"/>
      <c r="E898" s="64"/>
      <c r="F898" s="33"/>
      <c r="G898" s="33"/>
      <c r="H898" s="33">
        <f>SUM(H893:H897)</f>
        <v>3.13</v>
      </c>
      <c r="I898" s="205"/>
      <c r="J898" s="204"/>
      <c r="K898" s="22">
        <f>SUM(K893:K897)</f>
        <v>4752.109199999999</v>
      </c>
      <c r="L898" s="321"/>
      <c r="M898" s="95"/>
    </row>
    <row r="899" spans="1:12" ht="15">
      <c r="A899" s="137">
        <v>214</v>
      </c>
      <c r="B899" s="100"/>
      <c r="C899" s="99" t="s">
        <v>1004</v>
      </c>
      <c r="D899" s="100" t="s">
        <v>29</v>
      </c>
      <c r="E899" s="101" t="s">
        <v>707</v>
      </c>
      <c r="F899" s="102">
        <v>0</v>
      </c>
      <c r="G899" s="102">
        <v>0.807</v>
      </c>
      <c r="H899" s="102">
        <v>0.807</v>
      </c>
      <c r="I899" s="103">
        <v>4.1</v>
      </c>
      <c r="J899" s="104">
        <v>270</v>
      </c>
      <c r="K899" s="21">
        <f>SUM(H899*I899*J899*1.21)</f>
        <v>1080.95229</v>
      </c>
      <c r="L899" s="255"/>
    </row>
    <row r="900" spans="1:12" ht="15">
      <c r="A900" s="138"/>
      <c r="B900" s="100"/>
      <c r="C900" s="99" t="s">
        <v>1004</v>
      </c>
      <c r="D900" s="100" t="s">
        <v>29</v>
      </c>
      <c r="E900" s="109"/>
      <c r="F900" s="102">
        <v>0.807</v>
      </c>
      <c r="G900" s="102">
        <v>1.619</v>
      </c>
      <c r="H900" s="102">
        <v>0.8119999999999999</v>
      </c>
      <c r="I900" s="103">
        <v>4</v>
      </c>
      <c r="J900" s="104">
        <v>270</v>
      </c>
      <c r="K900" s="21">
        <f>SUM(H900*I900*J900*1.21)</f>
        <v>1061.1216</v>
      </c>
      <c r="L900" s="255"/>
    </row>
    <row r="901" spans="1:12" ht="15">
      <c r="A901" s="295"/>
      <c r="B901" s="515" t="s">
        <v>708</v>
      </c>
      <c r="C901" s="516"/>
      <c r="D901" s="517"/>
      <c r="E901" s="126"/>
      <c r="F901" s="102"/>
      <c r="G901" s="102"/>
      <c r="H901" s="110">
        <f>SUBTOTAL(9,H899:H900)</f>
        <v>1.619</v>
      </c>
      <c r="I901" s="103"/>
      <c r="J901" s="104"/>
      <c r="K901" s="22">
        <f>SUBTOTAL(9,K899:K900)</f>
        <v>2142.0738899999997</v>
      </c>
      <c r="L901" s="236"/>
    </row>
    <row r="902" spans="1:12" ht="15">
      <c r="A902" s="137">
        <v>215</v>
      </c>
      <c r="B902" s="100"/>
      <c r="C902" s="99" t="s">
        <v>709</v>
      </c>
      <c r="D902" s="100" t="s">
        <v>29</v>
      </c>
      <c r="E902" s="109" t="s">
        <v>710</v>
      </c>
      <c r="F902" s="102">
        <v>5.272</v>
      </c>
      <c r="G902" s="102">
        <v>6.248</v>
      </c>
      <c r="H902" s="102">
        <v>0.976</v>
      </c>
      <c r="I902" s="103">
        <v>5.5</v>
      </c>
      <c r="J902" s="104">
        <v>270</v>
      </c>
      <c r="K902" s="21">
        <f>SUM(H902*I902*J902*1.21)</f>
        <v>1753.7256000000002</v>
      </c>
      <c r="L902" s="255"/>
    </row>
    <row r="903" spans="1:12" ht="15">
      <c r="A903" s="138"/>
      <c r="B903" s="100"/>
      <c r="C903" s="99" t="s">
        <v>709</v>
      </c>
      <c r="D903" s="100" t="s">
        <v>29</v>
      </c>
      <c r="E903" s="121"/>
      <c r="F903" s="102">
        <v>6.248</v>
      </c>
      <c r="G903" s="102">
        <v>7.447</v>
      </c>
      <c r="H903" s="102">
        <v>1.1989999999999998</v>
      </c>
      <c r="I903" s="103">
        <v>5.2</v>
      </c>
      <c r="J903" s="104">
        <v>270</v>
      </c>
      <c r="K903" s="21">
        <f>SUM(H903*I903*J903*1.21)</f>
        <v>2036.9091599999997</v>
      </c>
      <c r="L903" s="255"/>
    </row>
    <row r="904" spans="1:12" ht="15">
      <c r="A904" s="295"/>
      <c r="B904" s="515" t="s">
        <v>711</v>
      </c>
      <c r="C904" s="516"/>
      <c r="D904" s="517"/>
      <c r="E904" s="203"/>
      <c r="F904" s="114"/>
      <c r="G904" s="114"/>
      <c r="H904" s="110">
        <f>SUBTOTAL(9,H902:H903)</f>
        <v>2.175</v>
      </c>
      <c r="I904" s="115"/>
      <c r="J904" s="116"/>
      <c r="K904" s="22">
        <f>SUBTOTAL(9,K902:K903)</f>
        <v>3790.63476</v>
      </c>
      <c r="L904" s="236"/>
    </row>
    <row r="905" spans="1:12" ht="15">
      <c r="A905" s="298">
        <v>216</v>
      </c>
      <c r="B905" s="144"/>
      <c r="C905" s="159" t="s">
        <v>604</v>
      </c>
      <c r="D905" s="144" t="s">
        <v>116</v>
      </c>
      <c r="E905" s="172" t="s">
        <v>712</v>
      </c>
      <c r="F905" s="157">
        <v>12.043</v>
      </c>
      <c r="G905" s="157">
        <v>12.352</v>
      </c>
      <c r="H905" s="273">
        <f>G905-F905</f>
        <v>0.30900000000000105</v>
      </c>
      <c r="I905" s="274">
        <v>5.8</v>
      </c>
      <c r="J905" s="276">
        <v>385</v>
      </c>
      <c r="K905" s="160">
        <f>SUM(H905*I905*J905)</f>
        <v>689.9970000000023</v>
      </c>
      <c r="L905" s="255"/>
    </row>
    <row r="906" spans="1:12" ht="15">
      <c r="A906" s="300"/>
      <c r="B906" s="515" t="s">
        <v>991</v>
      </c>
      <c r="C906" s="516"/>
      <c r="D906" s="517"/>
      <c r="E906" s="269"/>
      <c r="F906" s="270"/>
      <c r="G906" s="270"/>
      <c r="H906" s="146">
        <f>SUBTOTAL(9,H905)</f>
        <v>0.30900000000000105</v>
      </c>
      <c r="I906" s="147"/>
      <c r="J906" s="147"/>
      <c r="K906" s="94">
        <f>SUBTOTAL(9,K905:K905)</f>
        <v>689.9970000000023</v>
      </c>
      <c r="L906" s="236"/>
    </row>
    <row r="907" spans="1:12" ht="15">
      <c r="A907" s="569">
        <v>217</v>
      </c>
      <c r="B907" s="263"/>
      <c r="C907" s="263" t="s">
        <v>299</v>
      </c>
      <c r="D907" s="263" t="s">
        <v>47</v>
      </c>
      <c r="E907" s="80" t="s">
        <v>713</v>
      </c>
      <c r="F907" s="81">
        <v>5.858</v>
      </c>
      <c r="G907" s="81">
        <v>6.93</v>
      </c>
      <c r="H907" s="264">
        <f>SUM(G907-F907)</f>
        <v>1.072</v>
      </c>
      <c r="I907" s="148">
        <v>5</v>
      </c>
      <c r="J907" s="149">
        <v>350</v>
      </c>
      <c r="K907" s="21">
        <f>SUM(H907*I907*J907)</f>
        <v>1876</v>
      </c>
      <c r="L907" s="255"/>
    </row>
    <row r="908" spans="1:12" ht="15">
      <c r="A908" s="522"/>
      <c r="B908" s="515" t="s">
        <v>303</v>
      </c>
      <c r="C908" s="516"/>
      <c r="D908" s="517"/>
      <c r="E908" s="87"/>
      <c r="F908" s="88"/>
      <c r="G908" s="88"/>
      <c r="H908" s="265">
        <f>SUM(H907)</f>
        <v>1.072</v>
      </c>
      <c r="I908" s="150"/>
      <c r="J908" s="151"/>
      <c r="K908" s="22">
        <f>SUM(K907)</f>
        <v>1876</v>
      </c>
      <c r="L908" s="236"/>
    </row>
    <row r="909" spans="1:12" ht="15">
      <c r="A909" s="310"/>
      <c r="B909" s="214"/>
      <c r="C909" s="214"/>
      <c r="D909" s="214"/>
      <c r="E909" s="186"/>
      <c r="F909" s="187"/>
      <c r="G909" s="187"/>
      <c r="H909" s="285"/>
      <c r="I909" s="188"/>
      <c r="J909" s="189"/>
      <c r="K909" s="167"/>
      <c r="L909" s="236"/>
    </row>
    <row r="910" spans="1:12" ht="15.75" thickBot="1">
      <c r="A910" s="509">
        <v>29</v>
      </c>
      <c r="B910" s="509"/>
      <c r="C910" s="509"/>
      <c r="D910" s="509"/>
      <c r="E910" s="509"/>
      <c r="F910" s="509"/>
      <c r="G910" s="509"/>
      <c r="H910" s="509"/>
      <c r="I910" s="509"/>
      <c r="J910" s="509"/>
      <c r="K910" s="509"/>
      <c r="L910" s="236"/>
    </row>
    <row r="911" spans="1:12" ht="36">
      <c r="A911" s="228" t="s">
        <v>0</v>
      </c>
      <c r="B911" s="229" t="s">
        <v>1</v>
      </c>
      <c r="C911" s="230" t="s">
        <v>2</v>
      </c>
      <c r="D911" s="231" t="s">
        <v>3</v>
      </c>
      <c r="E911" s="230" t="s">
        <v>4</v>
      </c>
      <c r="F911" s="526" t="s">
        <v>5</v>
      </c>
      <c r="G911" s="527"/>
      <c r="H911" s="232" t="s">
        <v>6</v>
      </c>
      <c r="I911" s="233" t="s">
        <v>7</v>
      </c>
      <c r="J911" s="234" t="s">
        <v>8</v>
      </c>
      <c r="K911" s="235" t="s">
        <v>9</v>
      </c>
      <c r="L911" s="236"/>
    </row>
    <row r="912" spans="1:12" ht="15" customHeight="1" thickBot="1">
      <c r="A912" s="237" t="s">
        <v>10</v>
      </c>
      <c r="B912" s="238"/>
      <c r="C912" s="239"/>
      <c r="D912" s="240"/>
      <c r="E912" s="241"/>
      <c r="F912" s="242" t="s">
        <v>11</v>
      </c>
      <c r="G912" s="243" t="s">
        <v>12</v>
      </c>
      <c r="H912" s="244" t="s">
        <v>13</v>
      </c>
      <c r="I912" s="245" t="s">
        <v>14</v>
      </c>
      <c r="J912" s="246" t="s">
        <v>15</v>
      </c>
      <c r="K912" s="247" t="s">
        <v>16</v>
      </c>
      <c r="L912" s="236"/>
    </row>
    <row r="913" spans="1:12" ht="3.75" customHeight="1">
      <c r="A913" s="333"/>
      <c r="B913" s="249"/>
      <c r="C913" s="250"/>
      <c r="D913" s="249"/>
      <c r="E913" s="249"/>
      <c r="F913" s="252"/>
      <c r="G913" s="252"/>
      <c r="H913" s="252"/>
      <c r="I913" s="253"/>
      <c r="J913" s="250"/>
      <c r="K913" s="254"/>
      <c r="L913" s="236"/>
    </row>
    <row r="914" spans="1:12" ht="15">
      <c r="A914" s="332">
        <v>218</v>
      </c>
      <c r="B914" s="16"/>
      <c r="C914" s="38" t="s">
        <v>716</v>
      </c>
      <c r="D914" s="16" t="s">
        <v>38</v>
      </c>
      <c r="E914" s="34" t="s">
        <v>717</v>
      </c>
      <c r="F914" s="18">
        <v>0</v>
      </c>
      <c r="G914" s="18">
        <v>1.056</v>
      </c>
      <c r="H914" s="39">
        <f>G914-F914</f>
        <v>1.056</v>
      </c>
      <c r="I914" s="196">
        <v>5</v>
      </c>
      <c r="J914" s="41">
        <v>500</v>
      </c>
      <c r="K914" s="21">
        <f>SUM(H914*I914*J914)</f>
        <v>2640</v>
      </c>
      <c r="L914" s="255"/>
    </row>
    <row r="915" spans="1:12" ht="15">
      <c r="A915" s="333"/>
      <c r="B915" s="523" t="s">
        <v>718</v>
      </c>
      <c r="C915" s="524"/>
      <c r="D915" s="525"/>
      <c r="E915" s="73"/>
      <c r="F915" s="18"/>
      <c r="G915" s="18"/>
      <c r="H915" s="42">
        <f>SUM(H914:H914)</f>
        <v>1.056</v>
      </c>
      <c r="I915" s="196"/>
      <c r="J915" s="41"/>
      <c r="K915" s="22">
        <f>SUBTOTAL(9,K914:K914)</f>
        <v>2640</v>
      </c>
      <c r="L915" s="236"/>
    </row>
    <row r="916" spans="1:12" ht="15">
      <c r="A916" s="165">
        <v>219</v>
      </c>
      <c r="B916" s="16"/>
      <c r="C916" s="38" t="s">
        <v>719</v>
      </c>
      <c r="D916" s="16" t="s">
        <v>18</v>
      </c>
      <c r="E916" s="58" t="s">
        <v>720</v>
      </c>
      <c r="F916" s="18">
        <v>1.956</v>
      </c>
      <c r="G916" s="18">
        <v>2.4</v>
      </c>
      <c r="H916" s="39">
        <f>G916-F916</f>
        <v>0.44399999999999995</v>
      </c>
      <c r="I916" s="40">
        <v>4.6</v>
      </c>
      <c r="J916" s="41">
        <v>255</v>
      </c>
      <c r="K916" s="21">
        <f>SUM(H916*I916*J916)</f>
        <v>520.8119999999999</v>
      </c>
      <c r="L916" s="255"/>
    </row>
    <row r="917" spans="1:12" ht="15">
      <c r="A917" s="333"/>
      <c r="B917" s="523" t="s">
        <v>721</v>
      </c>
      <c r="C917" s="524"/>
      <c r="D917" s="525"/>
      <c r="E917" s="61"/>
      <c r="F917" s="31"/>
      <c r="G917" s="31"/>
      <c r="H917" s="42">
        <f>SUM(H916)</f>
        <v>0.44399999999999995</v>
      </c>
      <c r="I917" s="43"/>
      <c r="J917" s="44"/>
      <c r="K917" s="22">
        <f>SUM(K916)</f>
        <v>520.8119999999999</v>
      </c>
      <c r="L917" s="236"/>
    </row>
    <row r="918" spans="1:12" ht="15">
      <c r="A918" s="545">
        <v>220</v>
      </c>
      <c r="B918" s="208"/>
      <c r="C918" s="208" t="s">
        <v>1073</v>
      </c>
      <c r="D918" s="208" t="s">
        <v>112</v>
      </c>
      <c r="E918" s="163" t="s">
        <v>722</v>
      </c>
      <c r="F918" s="24">
        <v>0</v>
      </c>
      <c r="G918" s="18">
        <v>0.338</v>
      </c>
      <c r="H918" s="39">
        <f>G918-F918</f>
        <v>0.338</v>
      </c>
      <c r="I918" s="196">
        <v>5.43491124260355</v>
      </c>
      <c r="J918" s="41">
        <v>750</v>
      </c>
      <c r="K918" s="21">
        <f>SUM(H918*I918*J918)</f>
        <v>1377.7500000000002</v>
      </c>
      <c r="L918" s="255"/>
    </row>
    <row r="919" spans="1:12" ht="15">
      <c r="A919" s="546">
        <v>40</v>
      </c>
      <c r="B919" s="302"/>
      <c r="C919" s="302" t="s">
        <v>1073</v>
      </c>
      <c r="D919" s="302" t="s">
        <v>112</v>
      </c>
      <c r="E919" s="256"/>
      <c r="F919" s="24">
        <v>0.338</v>
      </c>
      <c r="G919" s="18">
        <v>1.039</v>
      </c>
      <c r="H919" s="39">
        <f>G919-F919</f>
        <v>0.7009999999999998</v>
      </c>
      <c r="I919" s="196">
        <v>5.5</v>
      </c>
      <c r="J919" s="41">
        <v>450</v>
      </c>
      <c r="K919" s="21">
        <f>SUM(H919*I919*J919)</f>
        <v>1734.9749999999997</v>
      </c>
      <c r="L919" s="255"/>
    </row>
    <row r="920" spans="1:12" ht="15">
      <c r="A920" s="546">
        <v>40</v>
      </c>
      <c r="B920" s="305"/>
      <c r="C920" s="302" t="s">
        <v>1073</v>
      </c>
      <c r="D920" s="302" t="s">
        <v>112</v>
      </c>
      <c r="E920" s="284"/>
      <c r="F920" s="24">
        <v>1.039</v>
      </c>
      <c r="G920" s="18">
        <v>1.766</v>
      </c>
      <c r="H920" s="39">
        <f>G920-F920</f>
        <v>0.7270000000000001</v>
      </c>
      <c r="I920" s="196">
        <v>5.127922971114168</v>
      </c>
      <c r="J920" s="41">
        <v>450</v>
      </c>
      <c r="K920" s="21">
        <f>SUM(H920*I920*J920)</f>
        <v>1677.6000000000001</v>
      </c>
      <c r="L920" s="255"/>
    </row>
    <row r="921" spans="1:12" ht="15">
      <c r="A921" s="546">
        <v>40</v>
      </c>
      <c r="B921" s="302"/>
      <c r="C921" s="303" t="s">
        <v>1073</v>
      </c>
      <c r="D921" s="303" t="s">
        <v>112</v>
      </c>
      <c r="E921" s="256"/>
      <c r="F921" s="24">
        <v>1.766</v>
      </c>
      <c r="G921" s="18">
        <v>2.077</v>
      </c>
      <c r="H921" s="39">
        <f>G921-F921</f>
        <v>0.31099999999999994</v>
      </c>
      <c r="I921" s="196">
        <v>5.5</v>
      </c>
      <c r="J921" s="41">
        <v>750</v>
      </c>
      <c r="K921" s="21">
        <f>SUM(H921*I921*J921)</f>
        <v>1282.8749999999998</v>
      </c>
      <c r="L921" s="255"/>
    </row>
    <row r="922" spans="1:12" ht="15">
      <c r="A922" s="286"/>
      <c r="B922" s="567" t="s">
        <v>723</v>
      </c>
      <c r="C922" s="524"/>
      <c r="D922" s="568"/>
      <c r="E922" s="289"/>
      <c r="F922" s="139"/>
      <c r="G922" s="31"/>
      <c r="H922" s="42">
        <f>SUBTOTAL(9,H918:H921)</f>
        <v>2.077</v>
      </c>
      <c r="I922" s="197"/>
      <c r="J922" s="44"/>
      <c r="K922" s="22">
        <f>SUBTOTAL(9,K918:K921)</f>
        <v>6073.2</v>
      </c>
      <c r="L922" s="236"/>
    </row>
    <row r="923" spans="1:12" ht="15">
      <c r="A923" s="137">
        <v>221</v>
      </c>
      <c r="B923" s="100"/>
      <c r="C923" s="99" t="s">
        <v>724</v>
      </c>
      <c r="D923" s="100" t="s">
        <v>29</v>
      </c>
      <c r="E923" s="109" t="s">
        <v>725</v>
      </c>
      <c r="F923" s="102">
        <v>1.632</v>
      </c>
      <c r="G923" s="102">
        <v>2.498</v>
      </c>
      <c r="H923" s="102">
        <v>0.8660000000000003</v>
      </c>
      <c r="I923" s="103">
        <v>4.5</v>
      </c>
      <c r="J923" s="104">
        <v>270</v>
      </c>
      <c r="K923" s="21">
        <f>SUM(H923*I923*J923*1.21)</f>
        <v>1273.1499000000006</v>
      </c>
      <c r="L923" s="255"/>
    </row>
    <row r="924" spans="1:12" ht="15">
      <c r="A924" s="295"/>
      <c r="B924" s="515" t="s">
        <v>1006</v>
      </c>
      <c r="C924" s="516"/>
      <c r="D924" s="517"/>
      <c r="E924" s="109"/>
      <c r="F924" s="102"/>
      <c r="G924" s="102"/>
      <c r="H924" s="110">
        <f>SUBTOTAL(9,H923)</f>
        <v>0.8660000000000003</v>
      </c>
      <c r="I924" s="103"/>
      <c r="J924" s="104"/>
      <c r="K924" s="22">
        <f>SUBTOTAL(9,K923)</f>
        <v>1273.1499000000006</v>
      </c>
      <c r="L924" s="236"/>
    </row>
    <row r="925" spans="1:12" ht="15">
      <c r="A925" s="332">
        <v>222</v>
      </c>
      <c r="B925" s="16" t="s">
        <v>726</v>
      </c>
      <c r="C925" s="38" t="s">
        <v>727</v>
      </c>
      <c r="D925" s="16" t="s">
        <v>18</v>
      </c>
      <c r="E925" s="73" t="s">
        <v>728</v>
      </c>
      <c r="F925" s="18">
        <v>0</v>
      </c>
      <c r="G925" s="18">
        <v>0.772</v>
      </c>
      <c r="H925" s="39">
        <f>G925-F925</f>
        <v>0.772</v>
      </c>
      <c r="I925" s="40">
        <v>5.9</v>
      </c>
      <c r="J925" s="41">
        <v>329</v>
      </c>
      <c r="K925" s="21">
        <f>SUM(H925*I925*J925)</f>
        <v>1498.5292</v>
      </c>
      <c r="L925" s="255"/>
    </row>
    <row r="926" spans="1:12" ht="15">
      <c r="A926" s="333"/>
      <c r="B926" s="523" t="s">
        <v>729</v>
      </c>
      <c r="C926" s="524"/>
      <c r="D926" s="525"/>
      <c r="E926" s="225"/>
      <c r="F926" s="31"/>
      <c r="G926" s="31"/>
      <c r="H926" s="42">
        <f>SUM(H925)</f>
        <v>0.772</v>
      </c>
      <c r="I926" s="43"/>
      <c r="J926" s="44"/>
      <c r="K926" s="22">
        <f>SUM(K925)</f>
        <v>1498.5292</v>
      </c>
      <c r="L926" s="236"/>
    </row>
    <row r="927" spans="1:12" ht="15">
      <c r="A927" s="332">
        <v>223</v>
      </c>
      <c r="B927" s="16"/>
      <c r="C927" s="38" t="s">
        <v>730</v>
      </c>
      <c r="D927" s="16" t="s">
        <v>44</v>
      </c>
      <c r="E927" s="58" t="s">
        <v>731</v>
      </c>
      <c r="F927" s="18">
        <v>3</v>
      </c>
      <c r="G927" s="18">
        <v>7.515</v>
      </c>
      <c r="H927" s="39">
        <f>G927-F927</f>
        <v>4.515</v>
      </c>
      <c r="I927" s="196">
        <v>5.3</v>
      </c>
      <c r="J927" s="41">
        <v>480</v>
      </c>
      <c r="K927" s="21">
        <f>SUM(H927*I927*J927)</f>
        <v>11486.159999999998</v>
      </c>
      <c r="L927" s="255"/>
    </row>
    <row r="928" spans="1:12" ht="15">
      <c r="A928" s="333"/>
      <c r="B928" s="523" t="s">
        <v>732</v>
      </c>
      <c r="C928" s="524"/>
      <c r="D928" s="525"/>
      <c r="E928" s="74"/>
      <c r="F928" s="18"/>
      <c r="G928" s="18"/>
      <c r="H928" s="42">
        <f>SUM(H927)</f>
        <v>4.515</v>
      </c>
      <c r="I928" s="196"/>
      <c r="J928" s="41"/>
      <c r="K928" s="22">
        <f>SUM(K927)</f>
        <v>11486.159999999998</v>
      </c>
      <c r="L928" s="236"/>
    </row>
    <row r="929" spans="1:12" ht="15.75" customHeight="1">
      <c r="A929" s="332">
        <v>224</v>
      </c>
      <c r="B929" s="16"/>
      <c r="C929" s="38" t="s">
        <v>733</v>
      </c>
      <c r="D929" s="16" t="s">
        <v>38</v>
      </c>
      <c r="E929" s="304" t="s">
        <v>1005</v>
      </c>
      <c r="F929" s="18">
        <v>4.358</v>
      </c>
      <c r="G929" s="18">
        <v>4.518</v>
      </c>
      <c r="H929" s="39">
        <f>G929-F929</f>
        <v>0.16000000000000014</v>
      </c>
      <c r="I929" s="196">
        <v>4.5</v>
      </c>
      <c r="J929" s="41">
        <v>750</v>
      </c>
      <c r="K929" s="21">
        <f>SUM(H929*I929*J929)</f>
        <v>540.0000000000005</v>
      </c>
      <c r="L929" s="255"/>
    </row>
    <row r="930" spans="1:12" ht="15">
      <c r="A930" s="165"/>
      <c r="B930" s="16"/>
      <c r="C930" s="38" t="s">
        <v>733</v>
      </c>
      <c r="D930" s="16" t="s">
        <v>38</v>
      </c>
      <c r="E930" s="75"/>
      <c r="F930" s="18">
        <v>8.272</v>
      </c>
      <c r="G930" s="18">
        <v>9.146</v>
      </c>
      <c r="H930" s="39">
        <f>G930-F930</f>
        <v>0.8740000000000006</v>
      </c>
      <c r="I930" s="196">
        <v>4</v>
      </c>
      <c r="J930" s="41">
        <v>400</v>
      </c>
      <c r="K930" s="21">
        <f>SUM(H930*I930*J930)</f>
        <v>1398.400000000001</v>
      </c>
      <c r="L930" s="255"/>
    </row>
    <row r="931" spans="1:12" ht="15">
      <c r="A931" s="333"/>
      <c r="B931" s="523" t="s">
        <v>734</v>
      </c>
      <c r="C931" s="524"/>
      <c r="D931" s="525"/>
      <c r="E931" s="73"/>
      <c r="F931" s="18"/>
      <c r="G931" s="18"/>
      <c r="H931" s="42">
        <f>SUM(H929:H930)</f>
        <v>1.0340000000000007</v>
      </c>
      <c r="I931" s="196"/>
      <c r="J931" s="41"/>
      <c r="K931" s="22">
        <f>SUBTOTAL(9,K929:K930)</f>
        <v>1938.4000000000015</v>
      </c>
      <c r="L931" s="236"/>
    </row>
    <row r="932" spans="1:12" ht="15">
      <c r="A932" s="332">
        <v>225</v>
      </c>
      <c r="B932" s="263"/>
      <c r="C932" s="16" t="s">
        <v>714</v>
      </c>
      <c r="D932" s="263" t="s">
        <v>47</v>
      </c>
      <c r="E932" s="80" t="s">
        <v>715</v>
      </c>
      <c r="F932" s="81">
        <v>1.537</v>
      </c>
      <c r="G932" s="81">
        <v>2.05</v>
      </c>
      <c r="H932" s="264">
        <f>SUM(G932-F932)</f>
        <v>0.5129999999999999</v>
      </c>
      <c r="I932" s="148">
        <v>3.4</v>
      </c>
      <c r="J932" s="149">
        <v>800</v>
      </c>
      <c r="K932" s="21">
        <f>SUM(H932*I932*J932)</f>
        <v>1395.3599999999997</v>
      </c>
      <c r="L932" s="255"/>
    </row>
    <row r="933" spans="1:12" ht="15">
      <c r="A933" s="165"/>
      <c r="B933" s="263"/>
      <c r="C933" s="16" t="s">
        <v>714</v>
      </c>
      <c r="D933" s="263" t="s">
        <v>47</v>
      </c>
      <c r="E933" s="80" t="s">
        <v>715</v>
      </c>
      <c r="F933" s="81">
        <v>2.05</v>
      </c>
      <c r="G933" s="81">
        <v>3.068</v>
      </c>
      <c r="H933" s="264">
        <f>SUM(G933-F933)</f>
        <v>1.0180000000000002</v>
      </c>
      <c r="I933" s="148">
        <v>3.4</v>
      </c>
      <c r="J933" s="149">
        <v>400</v>
      </c>
      <c r="K933" s="21">
        <f>SUM(H933*I933*J933)</f>
        <v>1384.4800000000002</v>
      </c>
      <c r="L933" s="255"/>
    </row>
    <row r="934" spans="1:13" ht="15">
      <c r="A934" s="333"/>
      <c r="B934" s="534" t="s">
        <v>1007</v>
      </c>
      <c r="C934" s="535"/>
      <c r="D934" s="536"/>
      <c r="E934" s="87"/>
      <c r="F934" s="88"/>
      <c r="G934" s="88"/>
      <c r="H934" s="42">
        <f>SUM(H933)</f>
        <v>1.0180000000000002</v>
      </c>
      <c r="I934" s="150"/>
      <c r="J934" s="151"/>
      <c r="K934" s="22">
        <f>SUM(K932:K933)</f>
        <v>2779.84</v>
      </c>
      <c r="L934" s="321"/>
      <c r="M934" s="95"/>
    </row>
    <row r="935" spans="1:12" ht="15">
      <c r="A935" s="420">
        <v>226</v>
      </c>
      <c r="B935" s="152"/>
      <c r="C935" s="153" t="s">
        <v>735</v>
      </c>
      <c r="D935" s="152" t="s">
        <v>116</v>
      </c>
      <c r="E935" s="180" t="s">
        <v>736</v>
      </c>
      <c r="F935" s="155">
        <v>2.397</v>
      </c>
      <c r="G935" s="155">
        <v>3.096</v>
      </c>
      <c r="H935" s="266">
        <f>G935-F935</f>
        <v>0.6990000000000003</v>
      </c>
      <c r="I935" s="267">
        <v>3.8</v>
      </c>
      <c r="J935" s="268">
        <v>385</v>
      </c>
      <c r="K935" s="418">
        <f>SUM(H935*I935*J935)</f>
        <v>1022.6370000000004</v>
      </c>
      <c r="L935" s="236"/>
    </row>
    <row r="936" spans="1:12" ht="15">
      <c r="A936" s="294"/>
      <c r="B936" s="553" t="s">
        <v>1008</v>
      </c>
      <c r="C936" s="554"/>
      <c r="D936" s="555"/>
      <c r="E936" s="156"/>
      <c r="F936" s="145"/>
      <c r="G936" s="145"/>
      <c r="H936" s="146">
        <f>SUBTOTAL(9,H935:H935)</f>
        <v>0.6990000000000003</v>
      </c>
      <c r="I936" s="147"/>
      <c r="J936" s="94"/>
      <c r="K936" s="94">
        <f>SUBTOTAL(9,K935)</f>
        <v>1022.6370000000004</v>
      </c>
      <c r="L936" s="236"/>
    </row>
    <row r="937" spans="1:12" ht="15">
      <c r="A937" s="137">
        <v>227</v>
      </c>
      <c r="B937" s="100"/>
      <c r="C937" s="99" t="s">
        <v>737</v>
      </c>
      <c r="D937" s="100" t="s">
        <v>29</v>
      </c>
      <c r="E937" s="109" t="s">
        <v>738</v>
      </c>
      <c r="F937" s="102">
        <v>0</v>
      </c>
      <c r="G937" s="102">
        <v>0.279</v>
      </c>
      <c r="H937" s="102">
        <v>0.279</v>
      </c>
      <c r="I937" s="103">
        <v>4.6</v>
      </c>
      <c r="J937" s="104">
        <v>550</v>
      </c>
      <c r="K937" s="21">
        <f>SUM(H937*I937*J937*1.21)</f>
        <v>854.1027</v>
      </c>
      <c r="L937" s="255"/>
    </row>
    <row r="938" spans="1:12" ht="15">
      <c r="A938" s="138"/>
      <c r="B938" s="100"/>
      <c r="C938" s="99" t="s">
        <v>737</v>
      </c>
      <c r="D938" s="100" t="s">
        <v>29</v>
      </c>
      <c r="E938" s="121"/>
      <c r="F938" s="102">
        <v>0.279</v>
      </c>
      <c r="G938" s="102">
        <v>1.243</v>
      </c>
      <c r="H938" s="102">
        <v>0.9640000000000001</v>
      </c>
      <c r="I938" s="103">
        <v>4.6</v>
      </c>
      <c r="J938" s="104">
        <v>270</v>
      </c>
      <c r="K938" s="21">
        <f>SUM(H938*I938*J938*1.21)</f>
        <v>1448.71848</v>
      </c>
      <c r="L938" s="255"/>
    </row>
    <row r="939" spans="1:12" ht="15">
      <c r="A939" s="295"/>
      <c r="B939" s="515" t="s">
        <v>739</v>
      </c>
      <c r="C939" s="516"/>
      <c r="D939" s="517"/>
      <c r="E939" s="113"/>
      <c r="F939" s="114"/>
      <c r="G939" s="114"/>
      <c r="H939" s="110">
        <f>SUBTOTAL(9,H937:H938)</f>
        <v>1.243</v>
      </c>
      <c r="I939" s="115"/>
      <c r="J939" s="116"/>
      <c r="K939" s="22">
        <f>SUBTOTAL(9,K937:K938)</f>
        <v>2302.82118</v>
      </c>
      <c r="L939" s="236"/>
    </row>
    <row r="940" spans="1:12" ht="15">
      <c r="A940" s="137">
        <v>228</v>
      </c>
      <c r="B940" s="100"/>
      <c r="C940" s="99" t="s">
        <v>740</v>
      </c>
      <c r="D940" s="100" t="s">
        <v>29</v>
      </c>
      <c r="E940" s="121" t="s">
        <v>741</v>
      </c>
      <c r="F940" s="102">
        <v>0.53</v>
      </c>
      <c r="G940" s="102">
        <v>1.774</v>
      </c>
      <c r="H940" s="102">
        <v>1.244</v>
      </c>
      <c r="I940" s="103">
        <v>4</v>
      </c>
      <c r="J940" s="104">
        <v>270</v>
      </c>
      <c r="K940" s="21">
        <f>SUM(H940*I940*J940*1.21)</f>
        <v>1625.6591999999998</v>
      </c>
      <c r="L940" s="255"/>
    </row>
    <row r="941" spans="1:12" ht="15">
      <c r="A941" s="295"/>
      <c r="B941" s="515" t="s">
        <v>742</v>
      </c>
      <c r="C941" s="516"/>
      <c r="D941" s="517"/>
      <c r="E941" s="126"/>
      <c r="F941" s="102"/>
      <c r="G941" s="102"/>
      <c r="H941" s="110">
        <f>SUBTOTAL(9,H940:H940)</f>
        <v>1.244</v>
      </c>
      <c r="I941" s="103"/>
      <c r="J941" s="104"/>
      <c r="K941" s="22">
        <f>SUBTOTAL(9,K940:K940)</f>
        <v>1625.6591999999998</v>
      </c>
      <c r="L941" s="236"/>
    </row>
    <row r="942" spans="1:12" ht="15">
      <c r="A942" s="301">
        <v>229</v>
      </c>
      <c r="B942" s="45"/>
      <c r="C942" s="45" t="s">
        <v>743</v>
      </c>
      <c r="D942" s="16" t="s">
        <v>18</v>
      </c>
      <c r="E942" s="35" t="s">
        <v>744</v>
      </c>
      <c r="F942" s="29">
        <v>0</v>
      </c>
      <c r="G942" s="29">
        <v>1.174</v>
      </c>
      <c r="H942" s="29">
        <f>G942-F942</f>
        <v>1.174</v>
      </c>
      <c r="I942" s="191">
        <v>6</v>
      </c>
      <c r="J942" s="45">
        <v>366</v>
      </c>
      <c r="K942" s="21">
        <f>SUM(H942*I942*J942)</f>
        <v>2578.104</v>
      </c>
      <c r="L942" s="255"/>
    </row>
    <row r="943" spans="1:12" ht="15">
      <c r="A943" s="297"/>
      <c r="B943" s="537" t="s">
        <v>745</v>
      </c>
      <c r="C943" s="524"/>
      <c r="D943" s="538"/>
      <c r="E943" s="63"/>
      <c r="F943" s="33"/>
      <c r="G943" s="33"/>
      <c r="H943" s="33">
        <f>SUM(H942:H942)</f>
        <v>1.174</v>
      </c>
      <c r="I943" s="205"/>
      <c r="J943" s="204"/>
      <c r="K943" s="22">
        <f>SUM(K942:K942)</f>
        <v>2578.104</v>
      </c>
      <c r="L943" s="236"/>
    </row>
    <row r="944" spans="1:12" ht="15">
      <c r="A944" s="320"/>
      <c r="B944" s="226"/>
      <c r="C944" s="319"/>
      <c r="D944" s="226"/>
      <c r="E944" s="201"/>
      <c r="F944" s="202"/>
      <c r="G944" s="202"/>
      <c r="H944" s="202"/>
      <c r="I944" s="227"/>
      <c r="J944" s="226"/>
      <c r="K944" s="167"/>
      <c r="L944" s="236"/>
    </row>
    <row r="945" spans="1:12" ht="15.75" thickBot="1">
      <c r="A945" s="509">
        <v>30</v>
      </c>
      <c r="B945" s="509"/>
      <c r="C945" s="509"/>
      <c r="D945" s="509"/>
      <c r="E945" s="509"/>
      <c r="F945" s="509"/>
      <c r="G945" s="509"/>
      <c r="H945" s="509"/>
      <c r="I945" s="509"/>
      <c r="J945" s="509"/>
      <c r="K945" s="509"/>
      <c r="L945" s="236"/>
    </row>
    <row r="946" spans="1:12" ht="36">
      <c r="A946" s="228" t="s">
        <v>0</v>
      </c>
      <c r="B946" s="229" t="s">
        <v>1</v>
      </c>
      <c r="C946" s="230" t="s">
        <v>2</v>
      </c>
      <c r="D946" s="231" t="s">
        <v>3</v>
      </c>
      <c r="E946" s="230" t="s">
        <v>4</v>
      </c>
      <c r="F946" s="526" t="s">
        <v>5</v>
      </c>
      <c r="G946" s="527"/>
      <c r="H946" s="232" t="s">
        <v>6</v>
      </c>
      <c r="I946" s="233" t="s">
        <v>7</v>
      </c>
      <c r="J946" s="234" t="s">
        <v>8</v>
      </c>
      <c r="K946" s="235" t="s">
        <v>9</v>
      </c>
      <c r="L946" s="236"/>
    </row>
    <row r="947" spans="1:12" ht="15" customHeight="1" thickBot="1">
      <c r="A947" s="237" t="s">
        <v>10</v>
      </c>
      <c r="B947" s="238"/>
      <c r="C947" s="239"/>
      <c r="D947" s="240"/>
      <c r="E947" s="241"/>
      <c r="F947" s="242" t="s">
        <v>11</v>
      </c>
      <c r="G947" s="243" t="s">
        <v>12</v>
      </c>
      <c r="H947" s="244" t="s">
        <v>13</v>
      </c>
      <c r="I947" s="245" t="s">
        <v>14</v>
      </c>
      <c r="J947" s="246" t="s">
        <v>15</v>
      </c>
      <c r="K947" s="247" t="s">
        <v>16</v>
      </c>
      <c r="L947" s="236"/>
    </row>
    <row r="948" spans="1:12" ht="3.75" customHeight="1">
      <c r="A948" s="333"/>
      <c r="B948" s="249"/>
      <c r="C948" s="250"/>
      <c r="D948" s="249"/>
      <c r="E948" s="249"/>
      <c r="F948" s="252"/>
      <c r="G948" s="252"/>
      <c r="H948" s="252"/>
      <c r="I948" s="253"/>
      <c r="J948" s="250"/>
      <c r="K948" s="254"/>
      <c r="L948" s="236"/>
    </row>
    <row r="949" spans="1:12" ht="15">
      <c r="A949" s="301">
        <v>230</v>
      </c>
      <c r="B949" s="204"/>
      <c r="C949" s="38" t="s">
        <v>746</v>
      </c>
      <c r="D949" s="16" t="s">
        <v>18</v>
      </c>
      <c r="E949" s="34" t="s">
        <v>747</v>
      </c>
      <c r="F949" s="18">
        <v>1.158</v>
      </c>
      <c r="G949" s="18">
        <v>1.609</v>
      </c>
      <c r="H949" s="39">
        <f>G949-F949</f>
        <v>0.45100000000000007</v>
      </c>
      <c r="I949" s="40">
        <v>3.9</v>
      </c>
      <c r="J949" s="41">
        <v>294</v>
      </c>
      <c r="K949" s="21">
        <f>SUM(H949*I949*J949)</f>
        <v>517.1166000000001</v>
      </c>
      <c r="L949" s="255"/>
    </row>
    <row r="950" spans="1:12" ht="15">
      <c r="A950" s="296"/>
      <c r="B950" s="204"/>
      <c r="C950" s="38" t="s">
        <v>746</v>
      </c>
      <c r="D950" s="16" t="s">
        <v>18</v>
      </c>
      <c r="E950" s="34" t="s">
        <v>748</v>
      </c>
      <c r="F950" s="18">
        <v>1.609</v>
      </c>
      <c r="G950" s="18">
        <v>2</v>
      </c>
      <c r="H950" s="39">
        <f>G950-F950</f>
        <v>0.391</v>
      </c>
      <c r="I950" s="40">
        <v>3.9</v>
      </c>
      <c r="J950" s="41">
        <v>898</v>
      </c>
      <c r="K950" s="21">
        <f>SUM(H950*I950*J950)</f>
        <v>1369.3601999999998</v>
      </c>
      <c r="L950" s="255"/>
    </row>
    <row r="951" spans="1:12" ht="15">
      <c r="A951" s="165"/>
      <c r="B951" s="16"/>
      <c r="C951" s="38" t="s">
        <v>746</v>
      </c>
      <c r="D951" s="16" t="s">
        <v>18</v>
      </c>
      <c r="E951" s="58" t="s">
        <v>749</v>
      </c>
      <c r="F951" s="18">
        <v>2</v>
      </c>
      <c r="G951" s="18">
        <v>2.354</v>
      </c>
      <c r="H951" s="39">
        <f>G951-F951</f>
        <v>0.3540000000000001</v>
      </c>
      <c r="I951" s="40">
        <v>3.9</v>
      </c>
      <c r="J951" s="41">
        <v>294</v>
      </c>
      <c r="K951" s="21">
        <f>SUM(H951*I951*J951)</f>
        <v>405.8964000000001</v>
      </c>
      <c r="L951" s="255"/>
    </row>
    <row r="952" spans="1:12" ht="15">
      <c r="A952" s="333"/>
      <c r="B952" s="523" t="s">
        <v>750</v>
      </c>
      <c r="C952" s="524"/>
      <c r="D952" s="525"/>
      <c r="E952" s="61"/>
      <c r="F952" s="31"/>
      <c r="G952" s="31"/>
      <c r="H952" s="42">
        <f>SUM(H951)</f>
        <v>0.3540000000000001</v>
      </c>
      <c r="I952" s="43"/>
      <c r="J952" s="44"/>
      <c r="K952" s="22">
        <f>SUM(K949:K951)</f>
        <v>2292.3732</v>
      </c>
      <c r="L952" s="236"/>
    </row>
    <row r="953" spans="1:12" ht="15">
      <c r="A953" s="332">
        <v>231</v>
      </c>
      <c r="B953" s="16"/>
      <c r="C953" s="38" t="s">
        <v>751</v>
      </c>
      <c r="D953" s="16" t="s">
        <v>38</v>
      </c>
      <c r="E953" s="58" t="s">
        <v>752</v>
      </c>
      <c r="F953" s="18">
        <v>0</v>
      </c>
      <c r="G953" s="18">
        <v>0.033</v>
      </c>
      <c r="H953" s="39">
        <f>G953-F953</f>
        <v>0.033</v>
      </c>
      <c r="I953" s="196">
        <v>4.5</v>
      </c>
      <c r="J953" s="41">
        <v>750</v>
      </c>
      <c r="K953" s="21">
        <f>SUM(H953*I953*J953)</f>
        <v>111.37500000000001</v>
      </c>
      <c r="L953" s="255"/>
    </row>
    <row r="954" spans="1:12" ht="15">
      <c r="A954" s="165"/>
      <c r="B954" s="16"/>
      <c r="C954" s="38" t="s">
        <v>751</v>
      </c>
      <c r="D954" s="16" t="s">
        <v>38</v>
      </c>
      <c r="E954" s="73"/>
      <c r="F954" s="18">
        <v>0.259</v>
      </c>
      <c r="G954" s="18">
        <v>1.438</v>
      </c>
      <c r="H954" s="39">
        <f>G954-F954</f>
        <v>1.1789999999999998</v>
      </c>
      <c r="I954" s="196">
        <v>4.5</v>
      </c>
      <c r="J954" s="41">
        <v>750</v>
      </c>
      <c r="K954" s="21">
        <f>SUM(H954*I954*J954)</f>
        <v>3979.1249999999995</v>
      </c>
      <c r="L954" s="255"/>
    </row>
    <row r="955" spans="1:12" ht="15">
      <c r="A955" s="165"/>
      <c r="B955" s="16"/>
      <c r="C955" s="38" t="s">
        <v>751</v>
      </c>
      <c r="D955" s="16" t="s">
        <v>38</v>
      </c>
      <c r="E955" s="75"/>
      <c r="F955" s="18">
        <v>1.438</v>
      </c>
      <c r="G955" s="18">
        <v>2.32</v>
      </c>
      <c r="H955" s="39">
        <f>G955-F955</f>
        <v>0.8819999999999999</v>
      </c>
      <c r="I955" s="196">
        <v>4.5</v>
      </c>
      <c r="J955" s="41">
        <v>400</v>
      </c>
      <c r="K955" s="21">
        <f>SUM(H955*I955*J955)</f>
        <v>1587.5999999999997</v>
      </c>
      <c r="L955" s="255"/>
    </row>
    <row r="956" spans="1:12" ht="15">
      <c r="A956" s="333"/>
      <c r="B956" s="523" t="s">
        <v>753</v>
      </c>
      <c r="C956" s="524"/>
      <c r="D956" s="525"/>
      <c r="E956" s="73"/>
      <c r="F956" s="18"/>
      <c r="G956" s="18"/>
      <c r="H956" s="42">
        <f>SUM(H953:H955)</f>
        <v>2.0939999999999994</v>
      </c>
      <c r="I956" s="196"/>
      <c r="J956" s="41"/>
      <c r="K956" s="22">
        <f>SUBTOTAL(9,K953:K955)</f>
        <v>5678.099999999999</v>
      </c>
      <c r="L956" s="236"/>
    </row>
    <row r="957" spans="1:12" ht="15">
      <c r="A957" s="332">
        <v>232</v>
      </c>
      <c r="B957" s="16"/>
      <c r="C957" s="38" t="s">
        <v>754</v>
      </c>
      <c r="D957" s="16" t="s">
        <v>38</v>
      </c>
      <c r="E957" s="34" t="s">
        <v>755</v>
      </c>
      <c r="F957" s="18">
        <v>1.711</v>
      </c>
      <c r="G957" s="18">
        <v>2.889</v>
      </c>
      <c r="H957" s="39">
        <f>G957-F957</f>
        <v>1.1779999999999997</v>
      </c>
      <c r="I957" s="196">
        <v>5.4</v>
      </c>
      <c r="J957" s="41">
        <v>500</v>
      </c>
      <c r="K957" s="21">
        <f>SUM(H957*I957*J957)</f>
        <v>3180.5999999999995</v>
      </c>
      <c r="L957" s="255"/>
    </row>
    <row r="958" spans="1:12" ht="15">
      <c r="A958" s="333"/>
      <c r="B958" s="523" t="s">
        <v>756</v>
      </c>
      <c r="C958" s="524"/>
      <c r="D958" s="525"/>
      <c r="E958" s="73"/>
      <c r="F958" s="18"/>
      <c r="G958" s="18"/>
      <c r="H958" s="42">
        <f>SUM(H957:H957)</f>
        <v>1.1779999999999997</v>
      </c>
      <c r="I958" s="196"/>
      <c r="J958" s="41"/>
      <c r="K958" s="22">
        <f>SUBTOTAL(9,K957:K957)</f>
        <v>3180.5999999999995</v>
      </c>
      <c r="L958" s="236"/>
    </row>
    <row r="959" spans="1:12" ht="15">
      <c r="A959" s="332">
        <v>233</v>
      </c>
      <c r="B959" s="16"/>
      <c r="C959" s="38" t="s">
        <v>757</v>
      </c>
      <c r="D959" s="16" t="s">
        <v>38</v>
      </c>
      <c r="E959" s="34" t="s">
        <v>758</v>
      </c>
      <c r="F959" s="18">
        <v>0</v>
      </c>
      <c r="G959" s="18">
        <v>0.873</v>
      </c>
      <c r="H959" s="39">
        <f>G959-F959</f>
        <v>0.873</v>
      </c>
      <c r="I959" s="196">
        <v>4.5</v>
      </c>
      <c r="J959" s="41">
        <v>500</v>
      </c>
      <c r="K959" s="21">
        <f>SUM(H959*I959*J959)</f>
        <v>1964.25</v>
      </c>
      <c r="L959" s="255"/>
    </row>
    <row r="960" spans="1:12" ht="15">
      <c r="A960" s="333"/>
      <c r="B960" s="523" t="s">
        <v>759</v>
      </c>
      <c r="C960" s="524"/>
      <c r="D960" s="525"/>
      <c r="E960" s="73"/>
      <c r="F960" s="18"/>
      <c r="G960" s="18"/>
      <c r="H960" s="42">
        <f>SUM(H959:H959)</f>
        <v>0.873</v>
      </c>
      <c r="I960" s="196"/>
      <c r="J960" s="41"/>
      <c r="K960" s="22">
        <f>SUBTOTAL(9,K959:K959)</f>
        <v>1964.25</v>
      </c>
      <c r="L960" s="236"/>
    </row>
    <row r="961" spans="1:12" ht="15">
      <c r="A961" s="137">
        <v>234</v>
      </c>
      <c r="B961" s="100"/>
      <c r="C961" s="99" t="s">
        <v>534</v>
      </c>
      <c r="D961" s="100" t="s">
        <v>29</v>
      </c>
      <c r="E961" s="101" t="s">
        <v>760</v>
      </c>
      <c r="F961" s="102">
        <v>0</v>
      </c>
      <c r="G961" s="102">
        <v>1.276</v>
      </c>
      <c r="H961" s="102">
        <v>1.276</v>
      </c>
      <c r="I961" s="103">
        <v>4.3</v>
      </c>
      <c r="J961" s="104">
        <v>270</v>
      </c>
      <c r="K961" s="21">
        <f>SUM(H961*I961*J961*1.21)</f>
        <v>1792.5375599999998</v>
      </c>
      <c r="L961" s="255"/>
    </row>
    <row r="962" spans="1:12" ht="15">
      <c r="A962" s="138"/>
      <c r="B962" s="100"/>
      <c r="C962" s="99" t="s">
        <v>534</v>
      </c>
      <c r="D962" s="100" t="s">
        <v>29</v>
      </c>
      <c r="E962" s="109"/>
      <c r="F962" s="102">
        <v>2.017</v>
      </c>
      <c r="G962" s="102">
        <v>2.072</v>
      </c>
      <c r="H962" s="102">
        <v>0.05500000000000016</v>
      </c>
      <c r="I962" s="103">
        <v>4.3</v>
      </c>
      <c r="J962" s="104">
        <v>270</v>
      </c>
      <c r="K962" s="21">
        <f>SUM(H962*I962*J962*1.21)</f>
        <v>77.26455000000021</v>
      </c>
      <c r="L962" s="255"/>
    </row>
    <row r="963" spans="1:12" ht="15">
      <c r="A963" s="295"/>
      <c r="B963" s="515" t="s">
        <v>761</v>
      </c>
      <c r="C963" s="516"/>
      <c r="D963" s="517"/>
      <c r="E963" s="203"/>
      <c r="F963" s="114"/>
      <c r="G963" s="114"/>
      <c r="H963" s="110">
        <f>SUBTOTAL(9,H961:H962)</f>
        <v>1.3310000000000002</v>
      </c>
      <c r="I963" s="115"/>
      <c r="J963" s="116"/>
      <c r="K963" s="22">
        <f>SUBTOTAL(9,K961:K962)</f>
        <v>1869.80211</v>
      </c>
      <c r="L963" s="236"/>
    </row>
    <row r="964" spans="1:12" ht="15">
      <c r="A964" s="332">
        <v>235</v>
      </c>
      <c r="B964" s="30"/>
      <c r="C964" s="38" t="s">
        <v>762</v>
      </c>
      <c r="D964" s="16" t="s">
        <v>18</v>
      </c>
      <c r="E964" s="58" t="s">
        <v>763</v>
      </c>
      <c r="F964" s="18">
        <v>2.265</v>
      </c>
      <c r="G964" s="18">
        <v>3.09</v>
      </c>
      <c r="H964" s="39">
        <f>G964-F964</f>
        <v>0.8249999999999997</v>
      </c>
      <c r="I964" s="40">
        <v>4.5</v>
      </c>
      <c r="J964" s="41">
        <v>329</v>
      </c>
      <c r="K964" s="21">
        <f>SUM(H964*I964*J964)</f>
        <v>1221.4124999999995</v>
      </c>
      <c r="L964" s="255"/>
    </row>
    <row r="965" spans="1:12" ht="15">
      <c r="A965" s="165"/>
      <c r="B965" s="16"/>
      <c r="C965" s="38" t="s">
        <v>762</v>
      </c>
      <c r="D965" s="16" t="s">
        <v>18</v>
      </c>
      <c r="E965" s="58" t="s">
        <v>764</v>
      </c>
      <c r="F965" s="18">
        <v>3.09</v>
      </c>
      <c r="G965" s="18">
        <v>3.243</v>
      </c>
      <c r="H965" s="39">
        <f>G965-F965</f>
        <v>0.15300000000000002</v>
      </c>
      <c r="I965" s="40">
        <v>4.5</v>
      </c>
      <c r="J965" s="41">
        <v>898</v>
      </c>
      <c r="K965" s="21">
        <f>SUM(H965*I965*J965)</f>
        <v>618.2730000000001</v>
      </c>
      <c r="L965" s="255"/>
    </row>
    <row r="966" spans="1:12" ht="15">
      <c r="A966" s="333"/>
      <c r="B966" s="523" t="s">
        <v>765</v>
      </c>
      <c r="C966" s="524"/>
      <c r="D966" s="525"/>
      <c r="E966" s="61"/>
      <c r="F966" s="31"/>
      <c r="G966" s="31"/>
      <c r="H966" s="42">
        <f>SUM(H965:H965)</f>
        <v>0.15300000000000002</v>
      </c>
      <c r="I966" s="43"/>
      <c r="J966" s="44"/>
      <c r="K966" s="22">
        <f>SUM(K964:K965)</f>
        <v>1839.6854999999996</v>
      </c>
      <c r="L966" s="236"/>
    </row>
    <row r="967" spans="1:12" ht="15">
      <c r="A967" s="332">
        <v>236</v>
      </c>
      <c r="B967" s="16"/>
      <c r="C967" s="38" t="s">
        <v>766</v>
      </c>
      <c r="D967" s="16" t="s">
        <v>38</v>
      </c>
      <c r="E967" s="34" t="s">
        <v>767</v>
      </c>
      <c r="F967" s="18">
        <v>0</v>
      </c>
      <c r="G967" s="18">
        <v>1.284</v>
      </c>
      <c r="H967" s="39">
        <f>G967-F967</f>
        <v>1.284</v>
      </c>
      <c r="I967" s="196">
        <v>4</v>
      </c>
      <c r="J967" s="41">
        <v>400</v>
      </c>
      <c r="K967" s="21">
        <f>SUM(H967*I967*J967)</f>
        <v>2054.4</v>
      </c>
      <c r="L967" s="236"/>
    </row>
    <row r="968" spans="1:12" ht="15">
      <c r="A968" s="333"/>
      <c r="B968" s="523" t="s">
        <v>768</v>
      </c>
      <c r="C968" s="524"/>
      <c r="D968" s="525"/>
      <c r="E968" s="73"/>
      <c r="F968" s="18"/>
      <c r="G968" s="18"/>
      <c r="H968" s="42">
        <f>SUM(H967:H967)</f>
        <v>1.284</v>
      </c>
      <c r="I968" s="196"/>
      <c r="J968" s="41"/>
      <c r="K968" s="22">
        <f>SUBTOTAL(9,K967:K967)</f>
        <v>2054.4</v>
      </c>
      <c r="L968" s="236"/>
    </row>
    <row r="969" spans="1:12" ht="15">
      <c r="A969" s="332">
        <v>237</v>
      </c>
      <c r="B969" s="16"/>
      <c r="C969" s="38" t="s">
        <v>769</v>
      </c>
      <c r="D969" s="16" t="s">
        <v>38</v>
      </c>
      <c r="E969" s="58" t="s">
        <v>770</v>
      </c>
      <c r="F969" s="18">
        <v>0.151</v>
      </c>
      <c r="G969" s="18">
        <v>1.33</v>
      </c>
      <c r="H969" s="39">
        <f>G969-F969</f>
        <v>1.179</v>
      </c>
      <c r="I969" s="196">
        <v>5.4</v>
      </c>
      <c r="J969" s="41">
        <v>400</v>
      </c>
      <c r="K969" s="21">
        <f>SUM(H969*I969*J969)</f>
        <v>2546.6400000000003</v>
      </c>
      <c r="L969" s="236"/>
    </row>
    <row r="970" spans="1:12" ht="15">
      <c r="A970" s="165"/>
      <c r="B970" s="16"/>
      <c r="C970" s="38" t="s">
        <v>769</v>
      </c>
      <c r="D970" s="16" t="s">
        <v>38</v>
      </c>
      <c r="E970" s="75"/>
      <c r="F970" s="18">
        <v>1.33</v>
      </c>
      <c r="G970" s="18">
        <v>2.22</v>
      </c>
      <c r="H970" s="39">
        <f>G970-F970</f>
        <v>0.8900000000000001</v>
      </c>
      <c r="I970" s="196">
        <v>3.8</v>
      </c>
      <c r="J970" s="41">
        <v>500</v>
      </c>
      <c r="K970" s="21">
        <f>SUM(H970*I970*J970)</f>
        <v>1691</v>
      </c>
      <c r="L970" s="236"/>
    </row>
    <row r="971" spans="1:13" ht="15">
      <c r="A971" s="333"/>
      <c r="B971" s="523" t="s">
        <v>771</v>
      </c>
      <c r="C971" s="524"/>
      <c r="D971" s="525"/>
      <c r="E971" s="73"/>
      <c r="F971" s="18"/>
      <c r="G971" s="18"/>
      <c r="H971" s="42">
        <f>SUM(H969:H970)</f>
        <v>2.069</v>
      </c>
      <c r="I971" s="196"/>
      <c r="J971" s="41"/>
      <c r="K971" s="22">
        <f>SUBTOTAL(9,K969:K970)</f>
        <v>4237.64</v>
      </c>
      <c r="L971" s="321"/>
      <c r="M971" s="95"/>
    </row>
    <row r="972" spans="1:12" ht="15">
      <c r="A972" s="520">
        <v>238</v>
      </c>
      <c r="B972" s="263"/>
      <c r="C972" s="82" t="s">
        <v>772</v>
      </c>
      <c r="D972" s="70" t="s">
        <v>47</v>
      </c>
      <c r="E972" s="80" t="s">
        <v>773</v>
      </c>
      <c r="F972" s="81">
        <v>0.38</v>
      </c>
      <c r="G972" s="81">
        <v>3.711</v>
      </c>
      <c r="H972" s="39">
        <f>SUM(G972-F972)</f>
        <v>3.331</v>
      </c>
      <c r="I972" s="196">
        <v>3.7</v>
      </c>
      <c r="J972" s="149">
        <v>400</v>
      </c>
      <c r="K972" s="21">
        <f>SUM(H972*I972*J972)</f>
        <v>4929.88</v>
      </c>
      <c r="L972" s="255"/>
    </row>
    <row r="973" spans="1:12" ht="15">
      <c r="A973" s="522"/>
      <c r="B973" s="534" t="s">
        <v>1010</v>
      </c>
      <c r="C973" s="535"/>
      <c r="D973" s="536"/>
      <c r="E973" s="87"/>
      <c r="F973" s="88"/>
      <c r="G973" s="88"/>
      <c r="H973" s="42">
        <f>SUM(H972)</f>
        <v>3.331</v>
      </c>
      <c r="I973" s="197"/>
      <c r="J973" s="151"/>
      <c r="K973" s="22">
        <f>SUM(K972)</f>
        <v>4929.88</v>
      </c>
      <c r="L973" s="236"/>
    </row>
    <row r="974" spans="1:12" ht="15">
      <c r="A974" s="332">
        <v>239</v>
      </c>
      <c r="B974" s="16"/>
      <c r="C974" s="38" t="s">
        <v>774</v>
      </c>
      <c r="D974" s="16" t="s">
        <v>18</v>
      </c>
      <c r="E974" s="75" t="s">
        <v>775</v>
      </c>
      <c r="F974" s="18">
        <v>9.92</v>
      </c>
      <c r="G974" s="18">
        <v>12.33</v>
      </c>
      <c r="H974" s="39">
        <f>G974-F974</f>
        <v>2.41</v>
      </c>
      <c r="I974" s="40">
        <v>4.6</v>
      </c>
      <c r="J974" s="41">
        <v>270</v>
      </c>
      <c r="K974" s="21">
        <f>SUM(H974*I974*J974)</f>
        <v>2993.2200000000003</v>
      </c>
      <c r="L974" s="255"/>
    </row>
    <row r="975" spans="1:12" ht="15">
      <c r="A975" s="333"/>
      <c r="B975" s="556" t="s">
        <v>322</v>
      </c>
      <c r="C975" s="529"/>
      <c r="D975" s="557"/>
      <c r="E975" s="59"/>
      <c r="F975" s="31"/>
      <c r="G975" s="31"/>
      <c r="H975" s="42">
        <f>SUM(H974:H974)</f>
        <v>2.41</v>
      </c>
      <c r="I975" s="43"/>
      <c r="J975" s="44"/>
      <c r="K975" s="22">
        <f>SUM(K974:K974)</f>
        <v>2993.2200000000003</v>
      </c>
      <c r="L975" s="236"/>
    </row>
    <row r="976" spans="1:12" ht="15">
      <c r="A976" s="417">
        <v>240</v>
      </c>
      <c r="B976" s="152"/>
      <c r="C976" s="153" t="s">
        <v>776</v>
      </c>
      <c r="D976" s="152" t="s">
        <v>116</v>
      </c>
      <c r="E976" s="180" t="s">
        <v>777</v>
      </c>
      <c r="F976" s="155">
        <v>4.097</v>
      </c>
      <c r="G976" s="155">
        <v>5.572</v>
      </c>
      <c r="H976" s="266">
        <f>G976-F976</f>
        <v>1.4749999999999996</v>
      </c>
      <c r="I976" s="267">
        <v>4.4</v>
      </c>
      <c r="J976" s="268">
        <v>385</v>
      </c>
      <c r="K976" s="418">
        <f>SUM(H976*I976*J976)</f>
        <v>2498.6499999999996</v>
      </c>
      <c r="L976" s="255"/>
    </row>
    <row r="977" spans="1:12" ht="15">
      <c r="A977" s="294"/>
      <c r="B977" s="553" t="s">
        <v>1009</v>
      </c>
      <c r="C977" s="554"/>
      <c r="D977" s="555"/>
      <c r="E977" s="156"/>
      <c r="F977" s="145"/>
      <c r="G977" s="145"/>
      <c r="H977" s="146">
        <f>SUBTOTAL(9,H976)</f>
        <v>1.4749999999999996</v>
      </c>
      <c r="I977" s="147"/>
      <c r="J977" s="94"/>
      <c r="K977" s="94">
        <f>SUBTOTAL(9,K976)</f>
        <v>2498.6499999999996</v>
      </c>
      <c r="L977" s="236"/>
    </row>
    <row r="978" spans="1:12" ht="15">
      <c r="A978" s="450"/>
      <c r="B978" s="174"/>
      <c r="C978" s="319"/>
      <c r="D978" s="319"/>
      <c r="E978" s="175"/>
      <c r="F978" s="176"/>
      <c r="G978" s="176"/>
      <c r="H978" s="177"/>
      <c r="I978" s="178"/>
      <c r="J978" s="179"/>
      <c r="K978" s="179"/>
      <c r="L978" s="236"/>
    </row>
    <row r="979" spans="1:12" ht="15">
      <c r="A979" s="450"/>
      <c r="B979" s="174"/>
      <c r="C979" s="319"/>
      <c r="D979" s="319"/>
      <c r="E979" s="175"/>
      <c r="F979" s="176"/>
      <c r="G979" s="176"/>
      <c r="H979" s="177"/>
      <c r="I979" s="178"/>
      <c r="J979" s="179"/>
      <c r="K979" s="179"/>
      <c r="L979" s="236"/>
    </row>
    <row r="980" spans="1:12" ht="15.75" thickBot="1">
      <c r="A980" s="509">
        <v>31</v>
      </c>
      <c r="B980" s="509"/>
      <c r="C980" s="509"/>
      <c r="D980" s="509"/>
      <c r="E980" s="509"/>
      <c r="F980" s="509"/>
      <c r="G980" s="509"/>
      <c r="H980" s="509"/>
      <c r="I980" s="509"/>
      <c r="J980" s="509"/>
      <c r="K980" s="509"/>
      <c r="L980" s="236"/>
    </row>
    <row r="981" spans="1:12" ht="36">
      <c r="A981" s="228" t="s">
        <v>0</v>
      </c>
      <c r="B981" s="229" t="s">
        <v>1</v>
      </c>
      <c r="C981" s="230" t="s">
        <v>2</v>
      </c>
      <c r="D981" s="231" t="s">
        <v>3</v>
      </c>
      <c r="E981" s="230" t="s">
        <v>4</v>
      </c>
      <c r="F981" s="526" t="s">
        <v>5</v>
      </c>
      <c r="G981" s="527"/>
      <c r="H981" s="232" t="s">
        <v>6</v>
      </c>
      <c r="I981" s="233" t="s">
        <v>7</v>
      </c>
      <c r="J981" s="234" t="s">
        <v>8</v>
      </c>
      <c r="K981" s="235" t="s">
        <v>9</v>
      </c>
      <c r="L981" s="236"/>
    </row>
    <row r="982" spans="1:12" ht="15" customHeight="1" thickBot="1">
      <c r="A982" s="237" t="s">
        <v>10</v>
      </c>
      <c r="B982" s="238"/>
      <c r="C982" s="239"/>
      <c r="D982" s="240"/>
      <c r="E982" s="241"/>
      <c r="F982" s="242" t="s">
        <v>11</v>
      </c>
      <c r="G982" s="243" t="s">
        <v>12</v>
      </c>
      <c r="H982" s="244" t="s">
        <v>13</v>
      </c>
      <c r="I982" s="245" t="s">
        <v>14</v>
      </c>
      <c r="J982" s="246" t="s">
        <v>15</v>
      </c>
      <c r="K982" s="247" t="s">
        <v>16</v>
      </c>
      <c r="L982" s="236"/>
    </row>
    <row r="983" spans="1:12" ht="3.75" customHeight="1">
      <c r="A983" s="333"/>
      <c r="B983" s="249"/>
      <c r="C983" s="250"/>
      <c r="D983" s="249"/>
      <c r="E983" s="249"/>
      <c r="F983" s="252"/>
      <c r="G983" s="252"/>
      <c r="H983" s="252"/>
      <c r="I983" s="253"/>
      <c r="J983" s="250"/>
      <c r="K983" s="254"/>
      <c r="L983" s="236"/>
    </row>
    <row r="984" spans="1:12" ht="15">
      <c r="A984" s="332">
        <v>241</v>
      </c>
      <c r="B984" s="16"/>
      <c r="C984" s="38" t="s">
        <v>778</v>
      </c>
      <c r="D984" s="16" t="s">
        <v>18</v>
      </c>
      <c r="E984" s="58" t="s">
        <v>779</v>
      </c>
      <c r="F984" s="18">
        <v>0</v>
      </c>
      <c r="G984" s="18">
        <v>1.615</v>
      </c>
      <c r="H984" s="39">
        <f>G984-F984</f>
        <v>1.615</v>
      </c>
      <c r="I984" s="40">
        <v>3.8</v>
      </c>
      <c r="J984" s="41">
        <v>329</v>
      </c>
      <c r="K984" s="21">
        <f>SUM(H984*I984*J984)</f>
        <v>2019.0729999999999</v>
      </c>
      <c r="L984" s="255"/>
    </row>
    <row r="985" spans="1:12" ht="15">
      <c r="A985" s="165"/>
      <c r="B985" s="16"/>
      <c r="C985" s="38" t="s">
        <v>778</v>
      </c>
      <c r="D985" s="16" t="s">
        <v>18</v>
      </c>
      <c r="E985" s="73" t="s">
        <v>780</v>
      </c>
      <c r="F985" s="18">
        <v>1.615</v>
      </c>
      <c r="G985" s="18">
        <v>1.72</v>
      </c>
      <c r="H985" s="39">
        <f>G985-F985</f>
        <v>0.10499999999999998</v>
      </c>
      <c r="I985" s="40">
        <v>3.5</v>
      </c>
      <c r="J985" s="41">
        <v>855</v>
      </c>
      <c r="K985" s="21">
        <f>SUM(H985*I985*J985)</f>
        <v>314.2124999999999</v>
      </c>
      <c r="L985" s="255"/>
    </row>
    <row r="986" spans="1:12" ht="15">
      <c r="A986" s="333"/>
      <c r="B986" s="523" t="s">
        <v>781</v>
      </c>
      <c r="C986" s="524"/>
      <c r="D986" s="525"/>
      <c r="E986" s="65"/>
      <c r="F986" s="31"/>
      <c r="G986" s="31"/>
      <c r="H986" s="42">
        <f>SUM(H984:H985)</f>
        <v>1.72</v>
      </c>
      <c r="I986" s="43"/>
      <c r="J986" s="44"/>
      <c r="K986" s="22">
        <f>SUM(K984:K985)</f>
        <v>2333.2855</v>
      </c>
      <c r="L986" s="236"/>
    </row>
    <row r="987" spans="1:12" ht="15">
      <c r="A987" s="301">
        <v>242</v>
      </c>
      <c r="B987" s="45"/>
      <c r="C987" s="45" t="s">
        <v>782</v>
      </c>
      <c r="D987" s="16" t="s">
        <v>18</v>
      </c>
      <c r="E987" s="35" t="s">
        <v>783</v>
      </c>
      <c r="F987" s="29">
        <v>0</v>
      </c>
      <c r="G987" s="29">
        <v>1.56</v>
      </c>
      <c r="H987" s="29">
        <f>G987-F987</f>
        <v>1.56</v>
      </c>
      <c r="I987" s="191">
        <v>5.3</v>
      </c>
      <c r="J987" s="45">
        <v>329</v>
      </c>
      <c r="K987" s="21">
        <f>SUM(H987*I987*J987)</f>
        <v>2720.172</v>
      </c>
      <c r="L987" s="255"/>
    </row>
    <row r="988" spans="1:12" ht="15">
      <c r="A988" s="296"/>
      <c r="B988" s="45"/>
      <c r="C988" s="45" t="s">
        <v>782</v>
      </c>
      <c r="D988" s="16" t="s">
        <v>18</v>
      </c>
      <c r="E988" s="35" t="s">
        <v>784</v>
      </c>
      <c r="F988" s="29">
        <v>1.56</v>
      </c>
      <c r="G988" s="29">
        <v>1.636</v>
      </c>
      <c r="H988" s="29">
        <f>G988-F988</f>
        <v>0.07599999999999985</v>
      </c>
      <c r="I988" s="191">
        <v>4.5</v>
      </c>
      <c r="J988" s="45">
        <v>855</v>
      </c>
      <c r="K988" s="21">
        <f>SUM(H988*I988*J988)</f>
        <v>292.4099999999994</v>
      </c>
      <c r="L988" s="255"/>
    </row>
    <row r="989" spans="1:12" ht="15">
      <c r="A989" s="297"/>
      <c r="B989" s="537" t="s">
        <v>785</v>
      </c>
      <c r="C989" s="524"/>
      <c r="D989" s="538"/>
      <c r="E989" s="63"/>
      <c r="F989" s="33"/>
      <c r="G989" s="33"/>
      <c r="H989" s="33">
        <f>SUM(H987:H988)</f>
        <v>1.636</v>
      </c>
      <c r="I989" s="205"/>
      <c r="J989" s="204"/>
      <c r="K989" s="22">
        <f>SUM(K987:K988)</f>
        <v>3012.5819999999994</v>
      </c>
      <c r="L989" s="236"/>
    </row>
    <row r="990" spans="1:12" ht="15">
      <c r="A990" s="332">
        <v>243</v>
      </c>
      <c r="B990" s="16"/>
      <c r="C990" s="38" t="s">
        <v>786</v>
      </c>
      <c r="D990" s="16" t="s">
        <v>38</v>
      </c>
      <c r="E990" s="34" t="s">
        <v>787</v>
      </c>
      <c r="F990" s="18">
        <v>0</v>
      </c>
      <c r="G990" s="18">
        <v>0.031</v>
      </c>
      <c r="H990" s="39">
        <f>G990-F990</f>
        <v>0.031</v>
      </c>
      <c r="I990" s="196">
        <v>5</v>
      </c>
      <c r="J990" s="41">
        <v>500</v>
      </c>
      <c r="K990" s="21">
        <f>SUM(H990*I990*J990)</f>
        <v>77.5</v>
      </c>
      <c r="L990" s="255"/>
    </row>
    <row r="991" spans="1:12" ht="15">
      <c r="A991" s="333"/>
      <c r="B991" s="523" t="s">
        <v>788</v>
      </c>
      <c r="C991" s="524"/>
      <c r="D991" s="525"/>
      <c r="E991" s="73"/>
      <c r="F991" s="18"/>
      <c r="G991" s="18"/>
      <c r="H991" s="42">
        <f>SUM(H990:H990)</f>
        <v>0.031</v>
      </c>
      <c r="I991" s="196"/>
      <c r="J991" s="41"/>
      <c r="K991" s="22">
        <f>SUBTOTAL(9,K990:K990)</f>
        <v>77.5</v>
      </c>
      <c r="L991" s="236"/>
    </row>
    <row r="992" spans="1:12" ht="15">
      <c r="A992" s="332">
        <v>244</v>
      </c>
      <c r="B992" s="16"/>
      <c r="C992" s="38" t="s">
        <v>789</v>
      </c>
      <c r="D992" s="16" t="s">
        <v>38</v>
      </c>
      <c r="E992" s="34" t="s">
        <v>790</v>
      </c>
      <c r="F992" s="18">
        <v>2.546</v>
      </c>
      <c r="G992" s="18">
        <v>2.812</v>
      </c>
      <c r="H992" s="39">
        <f>G992-F992</f>
        <v>0.266</v>
      </c>
      <c r="I992" s="196">
        <v>4.5</v>
      </c>
      <c r="J992" s="41">
        <v>750</v>
      </c>
      <c r="K992" s="21">
        <f>SUM(H992*I992*J992)</f>
        <v>897.75</v>
      </c>
      <c r="L992" s="255"/>
    </row>
    <row r="993" spans="1:12" ht="15">
      <c r="A993" s="333"/>
      <c r="B993" s="523" t="s">
        <v>791</v>
      </c>
      <c r="C993" s="524"/>
      <c r="D993" s="525"/>
      <c r="E993" s="73"/>
      <c r="F993" s="18"/>
      <c r="G993" s="18"/>
      <c r="H993" s="42">
        <f>SUM(H992:H992)</f>
        <v>0.266</v>
      </c>
      <c r="I993" s="196"/>
      <c r="J993" s="41"/>
      <c r="K993" s="22">
        <f>SUBTOTAL(9,K992:K992)</f>
        <v>897.75</v>
      </c>
      <c r="L993" s="236"/>
    </row>
    <row r="994" spans="1:12" ht="15">
      <c r="A994" s="332">
        <v>245</v>
      </c>
      <c r="B994" s="16"/>
      <c r="C994" s="38" t="s">
        <v>792</v>
      </c>
      <c r="D994" s="16" t="s">
        <v>44</v>
      </c>
      <c r="E994" s="58" t="s">
        <v>793</v>
      </c>
      <c r="F994" s="18">
        <v>0.83</v>
      </c>
      <c r="G994" s="18">
        <v>4.246</v>
      </c>
      <c r="H994" s="39">
        <f>G994-F994</f>
        <v>3.4160000000000004</v>
      </c>
      <c r="I994" s="196">
        <v>4.8</v>
      </c>
      <c r="J994" s="41">
        <v>480</v>
      </c>
      <c r="K994" s="21">
        <f>SUM(H994*I994*J994)</f>
        <v>7870.464000000001</v>
      </c>
      <c r="L994" s="255"/>
    </row>
    <row r="995" spans="1:12" ht="15">
      <c r="A995" s="333"/>
      <c r="B995" s="523" t="s">
        <v>794</v>
      </c>
      <c r="C995" s="524"/>
      <c r="D995" s="525"/>
      <c r="E995" s="74"/>
      <c r="F995" s="18"/>
      <c r="G995" s="18"/>
      <c r="H995" s="42">
        <f>SUM(H994)</f>
        <v>3.4160000000000004</v>
      </c>
      <c r="I995" s="196"/>
      <c r="J995" s="41"/>
      <c r="K995" s="22">
        <f>SUM(K994)</f>
        <v>7870.464000000001</v>
      </c>
      <c r="L995" s="236"/>
    </row>
    <row r="996" spans="1:12" ht="15">
      <c r="A996" s="520">
        <v>246</v>
      </c>
      <c r="B996" s="263"/>
      <c r="C996" s="82" t="s">
        <v>795</v>
      </c>
      <c r="D996" s="70" t="s">
        <v>47</v>
      </c>
      <c r="E996" s="80" t="s">
        <v>796</v>
      </c>
      <c r="F996" s="81">
        <v>8.709</v>
      </c>
      <c r="G996" s="81">
        <v>9.828</v>
      </c>
      <c r="H996" s="39">
        <f>SUM(G996-F996)</f>
        <v>1.1189999999999998</v>
      </c>
      <c r="I996" s="196">
        <v>3.7</v>
      </c>
      <c r="J996" s="149">
        <v>500</v>
      </c>
      <c r="K996" s="21">
        <f>SUM(H996*I996*J996)</f>
        <v>2070.1499999999996</v>
      </c>
      <c r="L996" s="236"/>
    </row>
    <row r="997" spans="1:12" ht="15">
      <c r="A997" s="522"/>
      <c r="B997" s="534" t="s">
        <v>1013</v>
      </c>
      <c r="C997" s="535"/>
      <c r="D997" s="536"/>
      <c r="E997" s="87"/>
      <c r="F997" s="88"/>
      <c r="G997" s="88"/>
      <c r="H997" s="42">
        <f>SUM(H996)</f>
        <v>1.1189999999999998</v>
      </c>
      <c r="I997" s="197"/>
      <c r="J997" s="151"/>
      <c r="K997" s="22">
        <f>SUM(K996)</f>
        <v>2070.1499999999996</v>
      </c>
      <c r="L997" s="236"/>
    </row>
    <row r="998" spans="1:12" ht="15">
      <c r="A998" s="545">
        <v>247</v>
      </c>
      <c r="B998" s="159"/>
      <c r="C998" s="159" t="s">
        <v>1011</v>
      </c>
      <c r="D998" s="159" t="s">
        <v>112</v>
      </c>
      <c r="E998" s="163" t="s">
        <v>797</v>
      </c>
      <c r="F998" s="24">
        <v>0</v>
      </c>
      <c r="G998" s="18">
        <v>0.33</v>
      </c>
      <c r="H998" s="39">
        <f>G998-F998</f>
        <v>0.33</v>
      </c>
      <c r="I998" s="196">
        <v>5.475717439293598</v>
      </c>
      <c r="J998" s="41">
        <v>750</v>
      </c>
      <c r="K998" s="21">
        <f>SUM(H998*I998*J998)</f>
        <v>1355.2400662251655</v>
      </c>
      <c r="L998" s="236"/>
    </row>
    <row r="999" spans="1:12" ht="15">
      <c r="A999" s="546">
        <v>41</v>
      </c>
      <c r="B999" s="303"/>
      <c r="C999" s="159" t="s">
        <v>1011</v>
      </c>
      <c r="D999" s="303" t="s">
        <v>112</v>
      </c>
      <c r="E999" s="271"/>
      <c r="F999" s="24">
        <v>0.33</v>
      </c>
      <c r="G999" s="18">
        <v>1.661</v>
      </c>
      <c r="H999" s="39">
        <f>G999-F999</f>
        <v>1.331</v>
      </c>
      <c r="I999" s="196">
        <v>5.486341059602649</v>
      </c>
      <c r="J999" s="41">
        <v>450</v>
      </c>
      <c r="K999" s="21">
        <f>SUM(H999*I999*J999)</f>
        <v>3286.043977649007</v>
      </c>
      <c r="L999" s="236"/>
    </row>
    <row r="1000" spans="1:12" ht="15">
      <c r="A1000" s="334"/>
      <c r="B1000" s="567" t="s">
        <v>798</v>
      </c>
      <c r="C1000" s="524"/>
      <c r="D1000" s="568"/>
      <c r="E1000" s="292"/>
      <c r="F1000" s="139"/>
      <c r="G1000" s="31"/>
      <c r="H1000" s="42">
        <f>SUBTOTAL(9,H998:H999)</f>
        <v>1.661</v>
      </c>
      <c r="I1000" s="197"/>
      <c r="J1000" s="44"/>
      <c r="K1000" s="22">
        <f>SUBTOTAL(9,K998:K999)</f>
        <v>4641.284043874172</v>
      </c>
      <c r="L1000" s="236"/>
    </row>
    <row r="1001" spans="1:12" ht="15">
      <c r="A1001" s="137">
        <v>248</v>
      </c>
      <c r="B1001" s="100"/>
      <c r="C1001" s="99" t="s">
        <v>799</v>
      </c>
      <c r="D1001" s="100" t="s">
        <v>29</v>
      </c>
      <c r="E1001" s="109" t="s">
        <v>800</v>
      </c>
      <c r="F1001" s="102">
        <v>0</v>
      </c>
      <c r="G1001" s="102">
        <v>1.146</v>
      </c>
      <c r="H1001" s="102">
        <v>1.146</v>
      </c>
      <c r="I1001" s="103">
        <v>5</v>
      </c>
      <c r="J1001" s="104">
        <v>270</v>
      </c>
      <c r="K1001" s="21">
        <f>SUM(H1001*I1001*J1001*1.21)</f>
        <v>1871.9909999999998</v>
      </c>
      <c r="L1001" s="236"/>
    </row>
    <row r="1002" spans="1:12" ht="15">
      <c r="A1002" s="138"/>
      <c r="B1002" s="100"/>
      <c r="C1002" s="99" t="s">
        <v>799</v>
      </c>
      <c r="D1002" s="100" t="s">
        <v>29</v>
      </c>
      <c r="E1002" s="126"/>
      <c r="F1002" s="102">
        <v>1.146</v>
      </c>
      <c r="G1002" s="102">
        <v>2.137</v>
      </c>
      <c r="H1002" s="102">
        <v>0.9910000000000001</v>
      </c>
      <c r="I1002" s="103">
        <v>5</v>
      </c>
      <c r="J1002" s="104">
        <v>270</v>
      </c>
      <c r="K1002" s="21">
        <f>SUM(H1002*I1002*J1002*1.21)</f>
        <v>1618.7984999999999</v>
      </c>
      <c r="L1002" s="236"/>
    </row>
    <row r="1003" spans="1:12" ht="15">
      <c r="A1003" s="138"/>
      <c r="B1003" s="100"/>
      <c r="C1003" s="99" t="s">
        <v>799</v>
      </c>
      <c r="D1003" s="100" t="s">
        <v>29</v>
      </c>
      <c r="E1003" s="101"/>
      <c r="F1003" s="102">
        <v>2.137</v>
      </c>
      <c r="G1003" s="102">
        <v>3.026</v>
      </c>
      <c r="H1003" s="102">
        <v>0.889</v>
      </c>
      <c r="I1003" s="103">
        <v>5</v>
      </c>
      <c r="J1003" s="104">
        <v>270</v>
      </c>
      <c r="K1003" s="21">
        <f>SUM(H1003*I1003*J1003*1.21)</f>
        <v>1452.1815000000001</v>
      </c>
      <c r="L1003" s="236"/>
    </row>
    <row r="1004" spans="1:12" ht="15">
      <c r="A1004" s="138"/>
      <c r="B1004" s="100"/>
      <c r="C1004" s="99" t="s">
        <v>799</v>
      </c>
      <c r="D1004" s="100" t="s">
        <v>29</v>
      </c>
      <c r="E1004" s="101"/>
      <c r="F1004" s="102">
        <v>3.965</v>
      </c>
      <c r="G1004" s="102">
        <v>5.076</v>
      </c>
      <c r="H1004" s="102">
        <v>1.1109999999999998</v>
      </c>
      <c r="I1004" s="103">
        <v>4.2</v>
      </c>
      <c r="J1004" s="104">
        <v>270</v>
      </c>
      <c r="K1004" s="21">
        <f>SUM(H1004*I1004*J1004*1.21)</f>
        <v>1524.4475399999997</v>
      </c>
      <c r="L1004" s="236"/>
    </row>
    <row r="1005" spans="1:12" ht="15">
      <c r="A1005" s="138"/>
      <c r="B1005" s="100"/>
      <c r="C1005" s="99" t="s">
        <v>799</v>
      </c>
      <c r="D1005" s="100" t="s">
        <v>29</v>
      </c>
      <c r="E1005" s="109"/>
      <c r="F1005" s="102">
        <v>5.285</v>
      </c>
      <c r="G1005" s="102">
        <v>5.849</v>
      </c>
      <c r="H1005" s="102">
        <v>0.5640000000000001</v>
      </c>
      <c r="I1005" s="103">
        <v>3.5</v>
      </c>
      <c r="J1005" s="104">
        <v>550</v>
      </c>
      <c r="K1005" s="21">
        <f>SUM(H1005*I1005*J1005*1.21)</f>
        <v>1313.6970000000001</v>
      </c>
      <c r="L1005" s="236"/>
    </row>
    <row r="1006" spans="1:13" ht="15">
      <c r="A1006" s="295"/>
      <c r="B1006" s="515" t="s">
        <v>801</v>
      </c>
      <c r="C1006" s="516"/>
      <c r="D1006" s="517"/>
      <c r="E1006" s="109"/>
      <c r="F1006" s="102"/>
      <c r="G1006" s="102"/>
      <c r="H1006" s="110">
        <f>SUBTOTAL(9,H1001:H1005)</f>
        <v>4.701</v>
      </c>
      <c r="I1006" s="103"/>
      <c r="J1006" s="104"/>
      <c r="K1006" s="22">
        <f>SUBTOTAL(9,K1001:K1005)</f>
        <v>7781.115539999999</v>
      </c>
      <c r="L1006" s="321"/>
      <c r="M1006" s="95"/>
    </row>
    <row r="1007" spans="1:12" ht="15">
      <c r="A1007" s="332">
        <v>249</v>
      </c>
      <c r="B1007" s="16"/>
      <c r="C1007" s="38" t="s">
        <v>802</v>
      </c>
      <c r="D1007" s="16" t="s">
        <v>38</v>
      </c>
      <c r="E1007" s="34" t="s">
        <v>803</v>
      </c>
      <c r="F1007" s="18">
        <v>0</v>
      </c>
      <c r="G1007" s="18">
        <v>0.68</v>
      </c>
      <c r="H1007" s="39">
        <f>G1007-F1007</f>
        <v>0.68</v>
      </c>
      <c r="I1007" s="196">
        <v>5</v>
      </c>
      <c r="J1007" s="41">
        <v>500</v>
      </c>
      <c r="K1007" s="21">
        <f>SUM(H1007*I1007*J1007)</f>
        <v>1700.0000000000002</v>
      </c>
      <c r="L1007" s="255"/>
    </row>
    <row r="1008" spans="1:12" ht="15">
      <c r="A1008" s="165"/>
      <c r="B1008" s="16"/>
      <c r="C1008" s="38" t="s">
        <v>802</v>
      </c>
      <c r="D1008" s="16" t="s">
        <v>38</v>
      </c>
      <c r="E1008" s="73"/>
      <c r="F1008" s="18">
        <v>0.68</v>
      </c>
      <c r="G1008" s="18">
        <v>1.73</v>
      </c>
      <c r="H1008" s="39">
        <f>G1008-F1008</f>
        <v>1.0499999999999998</v>
      </c>
      <c r="I1008" s="196">
        <v>5</v>
      </c>
      <c r="J1008" s="41">
        <v>500</v>
      </c>
      <c r="K1008" s="21">
        <f>SUM(H1008*I1008*J1008)</f>
        <v>2624.9999999999995</v>
      </c>
      <c r="L1008" s="255"/>
    </row>
    <row r="1009" spans="1:12" ht="15">
      <c r="A1009" s="333"/>
      <c r="B1009" s="523" t="s">
        <v>804</v>
      </c>
      <c r="C1009" s="524"/>
      <c r="D1009" s="525"/>
      <c r="E1009" s="73"/>
      <c r="F1009" s="18"/>
      <c r="G1009" s="18"/>
      <c r="H1009" s="42">
        <f>SUM(H1007:H1008)</f>
        <v>1.73</v>
      </c>
      <c r="I1009" s="196"/>
      <c r="J1009" s="41"/>
      <c r="K1009" s="22">
        <f>SUBTOTAL(9,K1007:K1008)</f>
        <v>4325</v>
      </c>
      <c r="L1009" s="236"/>
    </row>
    <row r="1010" spans="1:12" ht="15">
      <c r="A1010" s="301">
        <v>250</v>
      </c>
      <c r="B1010" s="204"/>
      <c r="C1010" s="45" t="s">
        <v>805</v>
      </c>
      <c r="D1010" s="16" t="s">
        <v>18</v>
      </c>
      <c r="E1010" s="35" t="s">
        <v>806</v>
      </c>
      <c r="F1010" s="29">
        <v>0</v>
      </c>
      <c r="G1010" s="29">
        <v>0.596</v>
      </c>
      <c r="H1010" s="29">
        <f>G1010-F1010</f>
        <v>0.596</v>
      </c>
      <c r="I1010" s="191">
        <v>3.4</v>
      </c>
      <c r="J1010" s="45">
        <v>255</v>
      </c>
      <c r="K1010" s="21">
        <f>SUM(H1010*I1010*J1010)</f>
        <v>516.732</v>
      </c>
      <c r="L1010" s="255"/>
    </row>
    <row r="1011" spans="1:12" ht="15">
      <c r="A1011" s="296"/>
      <c r="B1011" s="45"/>
      <c r="C1011" s="45" t="s">
        <v>805</v>
      </c>
      <c r="D1011" s="16" t="s">
        <v>18</v>
      </c>
      <c r="E1011" s="63" t="s">
        <v>807</v>
      </c>
      <c r="F1011" s="29">
        <v>0.596</v>
      </c>
      <c r="G1011" s="29">
        <v>0.635</v>
      </c>
      <c r="H1011" s="29">
        <f>G1011-F1011</f>
        <v>0.039000000000000035</v>
      </c>
      <c r="I1011" s="191">
        <v>3.4</v>
      </c>
      <c r="J1011" s="45">
        <v>855</v>
      </c>
      <c r="K1011" s="21">
        <f>SUM(H1011*I1011*J1011)</f>
        <v>113.37300000000009</v>
      </c>
      <c r="L1011" s="255"/>
    </row>
    <row r="1012" spans="1:12" ht="15">
      <c r="A1012" s="297"/>
      <c r="B1012" s="537" t="s">
        <v>808</v>
      </c>
      <c r="C1012" s="524"/>
      <c r="D1012" s="538"/>
      <c r="E1012" s="64"/>
      <c r="F1012" s="33"/>
      <c r="G1012" s="33"/>
      <c r="H1012" s="33">
        <f>SUM(H1011)</f>
        <v>0.039000000000000035</v>
      </c>
      <c r="I1012" s="205"/>
      <c r="J1012" s="204"/>
      <c r="K1012" s="22">
        <f>SUM(K1010:K1011)</f>
        <v>630.105</v>
      </c>
      <c r="L1012" s="236"/>
    </row>
    <row r="1013" spans="1:12" ht="15">
      <c r="A1013" s="137">
        <v>251</v>
      </c>
      <c r="B1013" s="100"/>
      <c r="C1013" s="99" t="s">
        <v>809</v>
      </c>
      <c r="D1013" s="100" t="s">
        <v>29</v>
      </c>
      <c r="E1013" s="109" t="s">
        <v>810</v>
      </c>
      <c r="F1013" s="102">
        <v>1.052</v>
      </c>
      <c r="G1013" s="102">
        <v>1.776</v>
      </c>
      <c r="H1013" s="102">
        <v>0.724</v>
      </c>
      <c r="I1013" s="103">
        <v>5.3</v>
      </c>
      <c r="J1013" s="104">
        <v>270</v>
      </c>
      <c r="K1013" s="21">
        <f>SUM(H1013*I1013*J1013*1.21)</f>
        <v>1253.61324</v>
      </c>
      <c r="L1013" s="255"/>
    </row>
    <row r="1014" spans="1:12" ht="15">
      <c r="A1014" s="295"/>
      <c r="B1014" s="515" t="s">
        <v>811</v>
      </c>
      <c r="C1014" s="516"/>
      <c r="D1014" s="517"/>
      <c r="E1014" s="109"/>
      <c r="F1014" s="102"/>
      <c r="G1014" s="102"/>
      <c r="H1014" s="110">
        <f>SUBTOTAL(9,H1013:H1013)</f>
        <v>0.724</v>
      </c>
      <c r="I1014" s="103"/>
      <c r="J1014" s="104"/>
      <c r="K1014" s="22">
        <f>SUBTOTAL(9,K1013)</f>
        <v>1253.61324</v>
      </c>
      <c r="L1014" s="236"/>
    </row>
    <row r="1015" spans="1:12" ht="15.75" thickBot="1">
      <c r="A1015" s="509">
        <v>32</v>
      </c>
      <c r="B1015" s="509"/>
      <c r="C1015" s="509"/>
      <c r="D1015" s="509"/>
      <c r="E1015" s="509"/>
      <c r="F1015" s="509"/>
      <c r="G1015" s="509"/>
      <c r="H1015" s="509"/>
      <c r="I1015" s="509"/>
      <c r="J1015" s="509"/>
      <c r="K1015" s="509"/>
      <c r="L1015" s="236"/>
    </row>
    <row r="1016" spans="1:12" ht="36">
      <c r="A1016" s="228" t="s">
        <v>0</v>
      </c>
      <c r="B1016" s="229" t="s">
        <v>1</v>
      </c>
      <c r="C1016" s="230" t="s">
        <v>2</v>
      </c>
      <c r="D1016" s="231" t="s">
        <v>3</v>
      </c>
      <c r="E1016" s="230" t="s">
        <v>4</v>
      </c>
      <c r="F1016" s="526" t="s">
        <v>5</v>
      </c>
      <c r="G1016" s="527"/>
      <c r="H1016" s="232" t="s">
        <v>6</v>
      </c>
      <c r="I1016" s="233" t="s">
        <v>7</v>
      </c>
      <c r="J1016" s="234" t="s">
        <v>8</v>
      </c>
      <c r="K1016" s="235" t="s">
        <v>9</v>
      </c>
      <c r="L1016" s="236"/>
    </row>
    <row r="1017" spans="1:12" ht="15" customHeight="1" thickBot="1">
      <c r="A1017" s="237" t="s">
        <v>10</v>
      </c>
      <c r="B1017" s="238"/>
      <c r="C1017" s="239"/>
      <c r="D1017" s="240"/>
      <c r="E1017" s="241"/>
      <c r="F1017" s="242" t="s">
        <v>11</v>
      </c>
      <c r="G1017" s="243" t="s">
        <v>12</v>
      </c>
      <c r="H1017" s="244" t="s">
        <v>13</v>
      </c>
      <c r="I1017" s="245" t="s">
        <v>14</v>
      </c>
      <c r="J1017" s="246" t="s">
        <v>15</v>
      </c>
      <c r="K1017" s="247" t="s">
        <v>16</v>
      </c>
      <c r="L1017" s="236"/>
    </row>
    <row r="1018" spans="1:12" ht="3.75" customHeight="1">
      <c r="A1018" s="333"/>
      <c r="B1018" s="249"/>
      <c r="C1018" s="250"/>
      <c r="D1018" s="249"/>
      <c r="E1018" s="249"/>
      <c r="F1018" s="252"/>
      <c r="G1018" s="252"/>
      <c r="H1018" s="252"/>
      <c r="I1018" s="253"/>
      <c r="J1018" s="250"/>
      <c r="K1018" s="254"/>
      <c r="L1018" s="236"/>
    </row>
    <row r="1019" spans="1:12" ht="15">
      <c r="A1019" s="137">
        <v>252</v>
      </c>
      <c r="B1019" s="100"/>
      <c r="C1019" s="99" t="s">
        <v>812</v>
      </c>
      <c r="D1019" s="100" t="s">
        <v>29</v>
      </c>
      <c r="E1019" s="109" t="s">
        <v>813</v>
      </c>
      <c r="F1019" s="102">
        <v>0</v>
      </c>
      <c r="G1019" s="102">
        <v>0.422</v>
      </c>
      <c r="H1019" s="102">
        <v>0.422</v>
      </c>
      <c r="I1019" s="103">
        <v>4</v>
      </c>
      <c r="J1019" s="104">
        <v>550</v>
      </c>
      <c r="K1019" s="21">
        <f>SUM(H1019*I1019*J1019*1.21)</f>
        <v>1123.364</v>
      </c>
      <c r="L1019" s="255"/>
    </row>
    <row r="1020" spans="1:12" ht="15">
      <c r="A1020" s="295"/>
      <c r="B1020" s="515" t="s">
        <v>814</v>
      </c>
      <c r="C1020" s="516"/>
      <c r="D1020" s="517"/>
      <c r="E1020" s="101"/>
      <c r="F1020" s="102"/>
      <c r="G1020" s="102"/>
      <c r="H1020" s="110">
        <f>SUBTOTAL(9,H1019:H1019)</f>
        <v>0.422</v>
      </c>
      <c r="I1020" s="103"/>
      <c r="J1020" s="104"/>
      <c r="K1020" s="22">
        <f>SUBTOTAL(9,K1019:K1019)</f>
        <v>1123.364</v>
      </c>
      <c r="L1020" s="236"/>
    </row>
    <row r="1021" spans="1:12" ht="15">
      <c r="A1021" s="545">
        <v>253</v>
      </c>
      <c r="B1021" s="159"/>
      <c r="C1021" s="159" t="s">
        <v>1012</v>
      </c>
      <c r="D1021" s="159" t="s">
        <v>112</v>
      </c>
      <c r="E1021" s="181" t="s">
        <v>815</v>
      </c>
      <c r="F1021" s="24">
        <v>0.334</v>
      </c>
      <c r="G1021" s="18">
        <v>1.331</v>
      </c>
      <c r="H1021" s="39">
        <f>G1021-F1021</f>
        <v>0.9969999999999999</v>
      </c>
      <c r="I1021" s="196">
        <v>5</v>
      </c>
      <c r="J1021" s="41">
        <v>450</v>
      </c>
      <c r="K1021" s="21">
        <f>SUM(H1021*I1021*J1021)</f>
        <v>2243.2499999999995</v>
      </c>
      <c r="L1021" s="255"/>
    </row>
    <row r="1022" spans="1:12" ht="15">
      <c r="A1022" s="546">
        <v>42</v>
      </c>
      <c r="B1022" s="303"/>
      <c r="C1022" s="159" t="s">
        <v>1012</v>
      </c>
      <c r="D1022" s="303" t="s">
        <v>112</v>
      </c>
      <c r="E1022" s="256"/>
      <c r="F1022" s="24">
        <v>1.331</v>
      </c>
      <c r="G1022" s="18">
        <v>2.085</v>
      </c>
      <c r="H1022" s="39">
        <f>G1022-F1022</f>
        <v>0.754</v>
      </c>
      <c r="I1022" s="196">
        <v>5</v>
      </c>
      <c r="J1022" s="41">
        <v>450</v>
      </c>
      <c r="K1022" s="21">
        <f>SUM(H1022*I1022*J1022)</f>
        <v>1696.5</v>
      </c>
      <c r="L1022" s="255"/>
    </row>
    <row r="1023" spans="1:12" ht="15">
      <c r="A1023" s="286"/>
      <c r="B1023" s="567" t="s">
        <v>816</v>
      </c>
      <c r="C1023" s="524"/>
      <c r="D1023" s="568"/>
      <c r="E1023" s="289"/>
      <c r="F1023" s="139"/>
      <c r="G1023" s="31"/>
      <c r="H1023" s="42">
        <f>SUBTOTAL(9,H1021:H1022)</f>
        <v>1.751</v>
      </c>
      <c r="I1023" s="197"/>
      <c r="J1023" s="44"/>
      <c r="K1023" s="22">
        <f>SUBTOTAL(9,K1021:K1022)</f>
        <v>3939.7499999999995</v>
      </c>
      <c r="L1023" s="236"/>
    </row>
    <row r="1024" spans="1:12" ht="15">
      <c r="A1024" s="332">
        <v>254</v>
      </c>
      <c r="B1024" s="16"/>
      <c r="C1024" s="38" t="s">
        <v>224</v>
      </c>
      <c r="D1024" s="16" t="s">
        <v>44</v>
      </c>
      <c r="E1024" s="58" t="s">
        <v>817</v>
      </c>
      <c r="F1024" s="18">
        <v>0</v>
      </c>
      <c r="G1024" s="18">
        <v>5.327</v>
      </c>
      <c r="H1024" s="39">
        <f>G1024-F1024</f>
        <v>5.327</v>
      </c>
      <c r="I1024" s="196">
        <v>4.9</v>
      </c>
      <c r="J1024" s="41">
        <v>480</v>
      </c>
      <c r="K1024" s="21">
        <f>SUM(H1024*I1024*J1024)</f>
        <v>12529.104000000001</v>
      </c>
      <c r="L1024" s="236"/>
    </row>
    <row r="1025" spans="1:12" ht="15">
      <c r="A1025" s="333"/>
      <c r="B1025" s="523" t="s">
        <v>818</v>
      </c>
      <c r="C1025" s="524"/>
      <c r="D1025" s="525"/>
      <c r="E1025" s="74"/>
      <c r="F1025" s="18"/>
      <c r="G1025" s="18"/>
      <c r="H1025" s="42">
        <f>SUM(H1024)</f>
        <v>5.327</v>
      </c>
      <c r="I1025" s="196"/>
      <c r="J1025" s="41"/>
      <c r="K1025" s="22">
        <f>SUM(K1024)</f>
        <v>12529.104000000001</v>
      </c>
      <c r="L1025" s="236"/>
    </row>
    <row r="1026" spans="1:12" ht="15">
      <c r="A1026" s="301">
        <v>255</v>
      </c>
      <c r="B1026" s="204"/>
      <c r="C1026" s="45" t="s">
        <v>819</v>
      </c>
      <c r="D1026" s="16" t="s">
        <v>18</v>
      </c>
      <c r="E1026" s="35" t="s">
        <v>820</v>
      </c>
      <c r="F1026" s="29">
        <v>0</v>
      </c>
      <c r="G1026" s="29">
        <v>0.61</v>
      </c>
      <c r="H1026" s="29">
        <f>G1026-F1026</f>
        <v>0.61</v>
      </c>
      <c r="I1026" s="191">
        <v>3.1</v>
      </c>
      <c r="J1026" s="45">
        <v>226</v>
      </c>
      <c r="K1026" s="21">
        <f>SUM(H1026*I1026*J1026)</f>
        <v>427.366</v>
      </c>
      <c r="L1026" s="236"/>
    </row>
    <row r="1027" spans="1:12" ht="15">
      <c r="A1027" s="296"/>
      <c r="B1027" s="45"/>
      <c r="C1027" s="45" t="s">
        <v>819</v>
      </c>
      <c r="D1027" s="16" t="s">
        <v>18</v>
      </c>
      <c r="E1027" s="63" t="s">
        <v>821</v>
      </c>
      <c r="F1027" s="29">
        <v>0.61</v>
      </c>
      <c r="G1027" s="29">
        <v>0.826</v>
      </c>
      <c r="H1027" s="29">
        <f>G1027-F1027</f>
        <v>0.21599999999999997</v>
      </c>
      <c r="I1027" s="191">
        <v>3.1</v>
      </c>
      <c r="J1027" s="45">
        <v>226</v>
      </c>
      <c r="K1027" s="21">
        <f>SUM(H1027*I1027*J1027)</f>
        <v>151.3296</v>
      </c>
      <c r="L1027" s="236"/>
    </row>
    <row r="1028" spans="1:12" ht="15">
      <c r="A1028" s="297"/>
      <c r="B1028" s="537" t="s">
        <v>822</v>
      </c>
      <c r="C1028" s="524"/>
      <c r="D1028" s="538"/>
      <c r="E1028" s="64"/>
      <c r="F1028" s="33"/>
      <c r="G1028" s="33"/>
      <c r="H1028" s="33">
        <f>SUM(H1027)</f>
        <v>0.21599999999999997</v>
      </c>
      <c r="I1028" s="205"/>
      <c r="J1028" s="204"/>
      <c r="K1028" s="22">
        <f>SUM(K1026:K1027)</f>
        <v>578.6956</v>
      </c>
      <c r="L1028" s="236"/>
    </row>
    <row r="1029" spans="1:12" ht="15">
      <c r="A1029" s="332">
        <v>256</v>
      </c>
      <c r="B1029" s="16"/>
      <c r="C1029" s="38" t="s">
        <v>823</v>
      </c>
      <c r="D1029" s="16" t="s">
        <v>38</v>
      </c>
      <c r="E1029" s="34" t="s">
        <v>824</v>
      </c>
      <c r="F1029" s="18">
        <v>0</v>
      </c>
      <c r="G1029" s="18">
        <v>0.452</v>
      </c>
      <c r="H1029" s="39">
        <f>G1029-F1029</f>
        <v>0.452</v>
      </c>
      <c r="I1029" s="196">
        <v>4</v>
      </c>
      <c r="J1029" s="41">
        <v>500</v>
      </c>
      <c r="K1029" s="21">
        <f>SUM(H1029*I1029*J1029)</f>
        <v>904</v>
      </c>
      <c r="L1029" s="236"/>
    </row>
    <row r="1030" spans="1:12" ht="15">
      <c r="A1030" s="165"/>
      <c r="B1030" s="523" t="s">
        <v>825</v>
      </c>
      <c r="C1030" s="524"/>
      <c r="D1030" s="525"/>
      <c r="E1030" s="73"/>
      <c r="F1030" s="18"/>
      <c r="G1030" s="18"/>
      <c r="H1030" s="42">
        <f>SUM(H1029:H1029)</f>
        <v>0.452</v>
      </c>
      <c r="I1030" s="196"/>
      <c r="J1030" s="41"/>
      <c r="K1030" s="22">
        <f>SUBTOTAL(9,K1029:K1029)</f>
        <v>904</v>
      </c>
      <c r="L1030" s="236"/>
    </row>
    <row r="1031" spans="1:12" ht="15">
      <c r="A1031" s="165"/>
      <c r="B1031" s="16"/>
      <c r="C1031" s="38" t="s">
        <v>826</v>
      </c>
      <c r="D1031" s="16" t="s">
        <v>38</v>
      </c>
      <c r="E1031" s="34" t="s">
        <v>827</v>
      </c>
      <c r="F1031" s="18">
        <v>1.492</v>
      </c>
      <c r="G1031" s="18">
        <v>2.407</v>
      </c>
      <c r="H1031" s="39">
        <f>G1031-F1031</f>
        <v>0.915</v>
      </c>
      <c r="I1031" s="196">
        <v>5.2</v>
      </c>
      <c r="J1031" s="41">
        <v>400</v>
      </c>
      <c r="K1031" s="21">
        <f>SUM(H1031*I1031*J1031)</f>
        <v>1903.2</v>
      </c>
      <c r="L1031" s="236"/>
    </row>
    <row r="1032" spans="1:12" ht="15">
      <c r="A1032" s="165"/>
      <c r="B1032" s="16"/>
      <c r="C1032" s="38" t="s">
        <v>826</v>
      </c>
      <c r="D1032" s="16" t="s">
        <v>38</v>
      </c>
      <c r="E1032" s="71"/>
      <c r="F1032" s="18">
        <v>9.08</v>
      </c>
      <c r="G1032" s="18">
        <v>9.795</v>
      </c>
      <c r="H1032" s="39">
        <f>G1032-F1032</f>
        <v>0.7149999999999999</v>
      </c>
      <c r="I1032" s="196">
        <v>3.8</v>
      </c>
      <c r="J1032" s="41">
        <v>400</v>
      </c>
      <c r="K1032" s="21">
        <f>SUM(H1032*I1032*J1032)</f>
        <v>1086.7999999999997</v>
      </c>
      <c r="L1032" s="236"/>
    </row>
    <row r="1033" spans="1:12" ht="15">
      <c r="A1033" s="165"/>
      <c r="B1033" s="16"/>
      <c r="C1033" s="38" t="s">
        <v>826</v>
      </c>
      <c r="D1033" s="16" t="s">
        <v>38</v>
      </c>
      <c r="E1033" s="73"/>
      <c r="F1033" s="18">
        <v>9.795</v>
      </c>
      <c r="G1033" s="18">
        <v>10.718</v>
      </c>
      <c r="H1033" s="39">
        <f>G1033-F1033</f>
        <v>0.923</v>
      </c>
      <c r="I1033" s="196">
        <v>4.5</v>
      </c>
      <c r="J1033" s="41">
        <v>400</v>
      </c>
      <c r="K1033" s="21">
        <f>SUM(H1033*I1033*J1033)</f>
        <v>1661.4</v>
      </c>
      <c r="L1033" s="236"/>
    </row>
    <row r="1034" spans="1:12" ht="15">
      <c r="A1034" s="333"/>
      <c r="B1034" s="523" t="s">
        <v>828</v>
      </c>
      <c r="C1034" s="524"/>
      <c r="D1034" s="525"/>
      <c r="E1034" s="73"/>
      <c r="F1034" s="18"/>
      <c r="G1034" s="18"/>
      <c r="H1034" s="42">
        <f>SUM(H1031:H1033)</f>
        <v>2.553</v>
      </c>
      <c r="I1034" s="196"/>
      <c r="J1034" s="41"/>
      <c r="K1034" s="22">
        <f>SUBTOTAL(9,K1031:K1033)</f>
        <v>4651.4</v>
      </c>
      <c r="L1034" s="236"/>
    </row>
    <row r="1035" spans="1:12" ht="15">
      <c r="A1035" s="332">
        <v>257</v>
      </c>
      <c r="B1035" s="16"/>
      <c r="C1035" s="38" t="s">
        <v>829</v>
      </c>
      <c r="D1035" s="16" t="s">
        <v>38</v>
      </c>
      <c r="E1035" s="34" t="s">
        <v>830</v>
      </c>
      <c r="F1035" s="18">
        <v>0</v>
      </c>
      <c r="G1035" s="18">
        <v>0.028</v>
      </c>
      <c r="H1035" s="39">
        <f>G1035-F1035</f>
        <v>0.028</v>
      </c>
      <c r="I1035" s="196">
        <v>5</v>
      </c>
      <c r="J1035" s="41">
        <v>400</v>
      </c>
      <c r="K1035" s="21">
        <f>SUM(H1035*I1035*J1035)</f>
        <v>56.00000000000001</v>
      </c>
      <c r="L1035" s="236"/>
    </row>
    <row r="1036" spans="1:12" ht="15">
      <c r="A1036" s="165"/>
      <c r="B1036" s="523" t="s">
        <v>831</v>
      </c>
      <c r="C1036" s="524"/>
      <c r="D1036" s="525"/>
      <c r="E1036" s="73"/>
      <c r="F1036" s="18"/>
      <c r="G1036" s="18"/>
      <c r="H1036" s="42">
        <f>SUM(H1035:H1035)</f>
        <v>0.028</v>
      </c>
      <c r="I1036" s="196"/>
      <c r="J1036" s="41"/>
      <c r="K1036" s="22">
        <f>SUBTOTAL(9,K1035:K1035)</f>
        <v>56.00000000000001</v>
      </c>
      <c r="L1036" s="236"/>
    </row>
    <row r="1037" spans="1:12" ht="15">
      <c r="A1037" s="332">
        <v>258</v>
      </c>
      <c r="B1037" s="16"/>
      <c r="C1037" s="38" t="s">
        <v>832</v>
      </c>
      <c r="D1037" s="16" t="s">
        <v>38</v>
      </c>
      <c r="E1037" s="34" t="s">
        <v>833</v>
      </c>
      <c r="F1037" s="18">
        <v>0</v>
      </c>
      <c r="G1037" s="18">
        <v>0.38</v>
      </c>
      <c r="H1037" s="39">
        <f>G1037-F1037</f>
        <v>0.38</v>
      </c>
      <c r="I1037" s="196">
        <v>4.5</v>
      </c>
      <c r="J1037" s="41">
        <v>400</v>
      </c>
      <c r="K1037" s="21">
        <f>SUM(H1037*I1037*J1037)</f>
        <v>684</v>
      </c>
      <c r="L1037" s="236"/>
    </row>
    <row r="1038" spans="1:13" ht="15">
      <c r="A1038" s="333"/>
      <c r="B1038" s="556" t="s">
        <v>834</v>
      </c>
      <c r="C1038" s="529"/>
      <c r="D1038" s="557"/>
      <c r="E1038" s="73"/>
      <c r="F1038" s="18"/>
      <c r="G1038" s="18"/>
      <c r="H1038" s="42">
        <f>SUM(H1037:H1037)</f>
        <v>0.38</v>
      </c>
      <c r="I1038" s="196"/>
      <c r="J1038" s="41"/>
      <c r="K1038" s="22">
        <f>SUBTOTAL(9,K1037:K1037)</f>
        <v>684</v>
      </c>
      <c r="L1038" s="321"/>
      <c r="M1038" s="95"/>
    </row>
    <row r="1039" spans="1:12" ht="15">
      <c r="A1039" s="417">
        <v>259</v>
      </c>
      <c r="B1039" s="152"/>
      <c r="C1039" s="153" t="s">
        <v>835</v>
      </c>
      <c r="D1039" s="152" t="s">
        <v>116</v>
      </c>
      <c r="E1039" s="180" t="s">
        <v>836</v>
      </c>
      <c r="F1039" s="155">
        <v>9.43</v>
      </c>
      <c r="G1039" s="155">
        <v>10.678</v>
      </c>
      <c r="H1039" s="266">
        <f>G1039-F1039</f>
        <v>1.248000000000001</v>
      </c>
      <c r="I1039" s="267">
        <v>6</v>
      </c>
      <c r="J1039" s="268">
        <v>385</v>
      </c>
      <c r="K1039" s="418">
        <f>SUM(H1039*I1039*J1039)</f>
        <v>2882.8800000000024</v>
      </c>
      <c r="L1039" s="255"/>
    </row>
    <row r="1040" spans="1:12" ht="15">
      <c r="A1040" s="294"/>
      <c r="B1040" s="553" t="s">
        <v>1014</v>
      </c>
      <c r="C1040" s="554"/>
      <c r="D1040" s="555"/>
      <c r="E1040" s="156"/>
      <c r="F1040" s="145"/>
      <c r="G1040" s="145"/>
      <c r="H1040" s="146">
        <f>SUBTOTAL(9,H1039)</f>
        <v>1.248000000000001</v>
      </c>
      <c r="I1040" s="147"/>
      <c r="J1040" s="94"/>
      <c r="K1040" s="94">
        <f>SUBTOTAL(9,K1039)</f>
        <v>2882.8800000000024</v>
      </c>
      <c r="L1040" s="236"/>
    </row>
    <row r="1041" spans="1:12" ht="15">
      <c r="A1041" s="137">
        <v>260</v>
      </c>
      <c r="B1041" s="100"/>
      <c r="C1041" s="99" t="s">
        <v>837</v>
      </c>
      <c r="D1041" s="100" t="s">
        <v>29</v>
      </c>
      <c r="E1041" s="101" t="s">
        <v>838</v>
      </c>
      <c r="F1041" s="102">
        <v>0</v>
      </c>
      <c r="G1041" s="102">
        <v>2.303</v>
      </c>
      <c r="H1041" s="102">
        <v>2.303</v>
      </c>
      <c r="I1041" s="103">
        <v>5.2</v>
      </c>
      <c r="J1041" s="104">
        <v>270</v>
      </c>
      <c r="K1041" s="21">
        <f>SUM(H1041*I1041*J1041*1.21)</f>
        <v>3912.4285199999995</v>
      </c>
      <c r="L1041" s="255"/>
    </row>
    <row r="1042" spans="1:12" ht="15">
      <c r="A1042" s="138"/>
      <c r="B1042" s="100"/>
      <c r="C1042" s="99" t="s">
        <v>837</v>
      </c>
      <c r="D1042" s="100" t="s">
        <v>29</v>
      </c>
      <c r="E1042" s="101"/>
      <c r="F1042" s="102">
        <v>2.303</v>
      </c>
      <c r="G1042" s="102">
        <v>2.943</v>
      </c>
      <c r="H1042" s="102">
        <v>0.64</v>
      </c>
      <c r="I1042" s="103">
        <v>5</v>
      </c>
      <c r="J1042" s="104">
        <v>270</v>
      </c>
      <c r="K1042" s="21">
        <f>SUM(H1042*I1042*J1042*1.21)</f>
        <v>1045.44</v>
      </c>
      <c r="L1042" s="255"/>
    </row>
    <row r="1043" spans="1:12" ht="15">
      <c r="A1043" s="138"/>
      <c r="B1043" s="100"/>
      <c r="C1043" s="99" t="s">
        <v>837</v>
      </c>
      <c r="D1043" s="100" t="s">
        <v>29</v>
      </c>
      <c r="E1043" s="109"/>
      <c r="F1043" s="102">
        <v>2.943</v>
      </c>
      <c r="G1043" s="102">
        <v>3.421</v>
      </c>
      <c r="H1043" s="102">
        <v>0.47799999999999976</v>
      </c>
      <c r="I1043" s="103">
        <v>4.8</v>
      </c>
      <c r="J1043" s="104">
        <v>550</v>
      </c>
      <c r="K1043" s="21">
        <f>SUM(H1043*I1043*J1043*1.21)</f>
        <v>1526.923199999999</v>
      </c>
      <c r="L1043" s="255"/>
    </row>
    <row r="1044" spans="1:12" ht="15">
      <c r="A1044" s="138"/>
      <c r="B1044" s="100"/>
      <c r="C1044" s="99" t="s">
        <v>837</v>
      </c>
      <c r="D1044" s="100" t="s">
        <v>29</v>
      </c>
      <c r="E1044" s="121"/>
      <c r="F1044" s="102">
        <v>3.421</v>
      </c>
      <c r="G1044" s="102">
        <v>3.894</v>
      </c>
      <c r="H1044" s="102">
        <v>0.4730000000000003</v>
      </c>
      <c r="I1044" s="103">
        <v>4.5</v>
      </c>
      <c r="J1044" s="104">
        <v>270</v>
      </c>
      <c r="K1044" s="21">
        <f>SUM(H1044*I1044*J1044*1.21)</f>
        <v>695.3809500000004</v>
      </c>
      <c r="L1044" s="255"/>
    </row>
    <row r="1045" spans="1:12" ht="15">
      <c r="A1045" s="295"/>
      <c r="B1045" s="523" t="s">
        <v>1015</v>
      </c>
      <c r="C1045" s="524"/>
      <c r="D1045" s="525"/>
      <c r="E1045" s="126"/>
      <c r="F1045" s="102"/>
      <c r="G1045" s="102"/>
      <c r="H1045" s="110">
        <f>SUBTOTAL(9,H1041:H1044)</f>
        <v>3.894</v>
      </c>
      <c r="I1045" s="103"/>
      <c r="J1045" s="104"/>
      <c r="K1045" s="22">
        <f>SUBTOTAL(9,K1041:K1044)</f>
        <v>7180.17267</v>
      </c>
      <c r="L1045" s="236"/>
    </row>
    <row r="1046" spans="1:12" ht="15">
      <c r="A1046" s="301">
        <v>261</v>
      </c>
      <c r="B1046" s="45"/>
      <c r="C1046" s="45" t="s">
        <v>839</v>
      </c>
      <c r="D1046" s="16" t="s">
        <v>18</v>
      </c>
      <c r="E1046" s="63" t="s">
        <v>840</v>
      </c>
      <c r="F1046" s="29">
        <v>0.389</v>
      </c>
      <c r="G1046" s="29">
        <v>0.821</v>
      </c>
      <c r="H1046" s="29">
        <f>G1046-F1046</f>
        <v>0.43199999999999994</v>
      </c>
      <c r="I1046" s="191">
        <v>5.3</v>
      </c>
      <c r="J1046" s="45">
        <v>855</v>
      </c>
      <c r="K1046" s="21">
        <f>SUM(H1046*I1046*J1046)</f>
        <v>1957.6079999999997</v>
      </c>
      <c r="L1046" s="255"/>
    </row>
    <row r="1047" spans="1:12" ht="15">
      <c r="A1047" s="297"/>
      <c r="B1047" s="537" t="s">
        <v>841</v>
      </c>
      <c r="C1047" s="524"/>
      <c r="D1047" s="538"/>
      <c r="E1047" s="64"/>
      <c r="F1047" s="33"/>
      <c r="G1047" s="33"/>
      <c r="H1047" s="33">
        <f>SUM(H1046)</f>
        <v>0.43199999999999994</v>
      </c>
      <c r="I1047" s="205"/>
      <c r="J1047" s="204"/>
      <c r="K1047" s="22">
        <f>SUM(K1046)</f>
        <v>1957.6079999999997</v>
      </c>
      <c r="L1047" s="236"/>
    </row>
    <row r="1048" spans="1:12" ht="15">
      <c r="A1048" s="520">
        <v>262</v>
      </c>
      <c r="B1048" s="263"/>
      <c r="C1048" s="82" t="s">
        <v>842</v>
      </c>
      <c r="D1048" s="70" t="s">
        <v>47</v>
      </c>
      <c r="E1048" s="80" t="s">
        <v>843</v>
      </c>
      <c r="F1048" s="81">
        <v>15.847</v>
      </c>
      <c r="G1048" s="81">
        <v>16.128</v>
      </c>
      <c r="H1048" s="39">
        <f>SUM(G1048-F1048)</f>
        <v>0.2810000000000006</v>
      </c>
      <c r="I1048" s="196">
        <v>4.4</v>
      </c>
      <c r="J1048" s="149">
        <v>450</v>
      </c>
      <c r="K1048" s="21">
        <f>SUM(H1048*I1048*J1048)</f>
        <v>556.3800000000011</v>
      </c>
      <c r="L1048" s="236"/>
    </row>
    <row r="1049" spans="1:12" ht="15">
      <c r="A1049" s="522"/>
      <c r="B1049" s="534" t="s">
        <v>1016</v>
      </c>
      <c r="C1049" s="535"/>
      <c r="D1049" s="536"/>
      <c r="E1049" s="87"/>
      <c r="F1049" s="88"/>
      <c r="G1049" s="88"/>
      <c r="H1049" s="42">
        <f>SUM(H1048)</f>
        <v>0.2810000000000006</v>
      </c>
      <c r="I1049" s="197"/>
      <c r="J1049" s="44"/>
      <c r="K1049" s="22">
        <f>SUM(K1048)</f>
        <v>556.3800000000011</v>
      </c>
      <c r="L1049" s="236"/>
    </row>
    <row r="1050" spans="1:12" ht="15.75" thickBot="1">
      <c r="A1050" s="509">
        <v>33</v>
      </c>
      <c r="B1050" s="509"/>
      <c r="C1050" s="509"/>
      <c r="D1050" s="509"/>
      <c r="E1050" s="509"/>
      <c r="F1050" s="509"/>
      <c r="G1050" s="509"/>
      <c r="H1050" s="509"/>
      <c r="I1050" s="509"/>
      <c r="J1050" s="509"/>
      <c r="K1050" s="509"/>
      <c r="L1050" s="236"/>
    </row>
    <row r="1051" spans="1:12" ht="36">
      <c r="A1051" s="228" t="s">
        <v>0</v>
      </c>
      <c r="B1051" s="229" t="s">
        <v>1</v>
      </c>
      <c r="C1051" s="230" t="s">
        <v>2</v>
      </c>
      <c r="D1051" s="231" t="s">
        <v>3</v>
      </c>
      <c r="E1051" s="230" t="s">
        <v>4</v>
      </c>
      <c r="F1051" s="526" t="s">
        <v>5</v>
      </c>
      <c r="G1051" s="527"/>
      <c r="H1051" s="232" t="s">
        <v>6</v>
      </c>
      <c r="I1051" s="233" t="s">
        <v>7</v>
      </c>
      <c r="J1051" s="234" t="s">
        <v>8</v>
      </c>
      <c r="K1051" s="235" t="s">
        <v>9</v>
      </c>
      <c r="L1051" s="236"/>
    </row>
    <row r="1052" spans="1:12" ht="15" customHeight="1" thickBot="1">
      <c r="A1052" s="237" t="s">
        <v>10</v>
      </c>
      <c r="B1052" s="238"/>
      <c r="C1052" s="239"/>
      <c r="D1052" s="240"/>
      <c r="E1052" s="241"/>
      <c r="F1052" s="242" t="s">
        <v>11</v>
      </c>
      <c r="G1052" s="243" t="s">
        <v>12</v>
      </c>
      <c r="H1052" s="244" t="s">
        <v>13</v>
      </c>
      <c r="I1052" s="245" t="s">
        <v>14</v>
      </c>
      <c r="J1052" s="246" t="s">
        <v>15</v>
      </c>
      <c r="K1052" s="247" t="s">
        <v>16</v>
      </c>
      <c r="L1052" s="236"/>
    </row>
    <row r="1053" spans="1:12" ht="3.75" customHeight="1">
      <c r="A1053" s="333"/>
      <c r="B1053" s="249"/>
      <c r="C1053" s="250"/>
      <c r="D1053" s="249"/>
      <c r="E1053" s="249"/>
      <c r="F1053" s="252"/>
      <c r="G1053" s="252"/>
      <c r="H1053" s="252"/>
      <c r="I1053" s="253"/>
      <c r="J1053" s="250"/>
      <c r="K1053" s="254"/>
      <c r="L1053" s="236"/>
    </row>
    <row r="1054" spans="1:12" ht="15">
      <c r="A1054" s="332">
        <v>263</v>
      </c>
      <c r="B1054" s="16"/>
      <c r="C1054" s="38" t="s">
        <v>844</v>
      </c>
      <c r="D1054" s="16" t="s">
        <v>44</v>
      </c>
      <c r="E1054" s="58" t="s">
        <v>845</v>
      </c>
      <c r="F1054" s="18">
        <v>0</v>
      </c>
      <c r="G1054" s="18">
        <v>4.873</v>
      </c>
      <c r="H1054" s="39">
        <f>G1054-F1054</f>
        <v>4.873</v>
      </c>
      <c r="I1054" s="196">
        <v>4.8</v>
      </c>
      <c r="J1054" s="41">
        <v>480</v>
      </c>
      <c r="K1054" s="21">
        <f>SUM(H1054*I1054*J1054)</f>
        <v>11227.392</v>
      </c>
      <c r="L1054" s="236"/>
    </row>
    <row r="1055" spans="1:12" ht="15">
      <c r="A1055" s="333"/>
      <c r="B1055" s="523" t="s">
        <v>846</v>
      </c>
      <c r="C1055" s="524"/>
      <c r="D1055" s="525"/>
      <c r="E1055" s="74"/>
      <c r="F1055" s="18"/>
      <c r="G1055" s="18"/>
      <c r="H1055" s="42">
        <f>SUM(H1054)</f>
        <v>4.873</v>
      </c>
      <c r="I1055" s="196"/>
      <c r="J1055" s="41"/>
      <c r="K1055" s="22">
        <f>SUM(K1054)</f>
        <v>11227.392</v>
      </c>
      <c r="L1055" s="236"/>
    </row>
    <row r="1056" spans="1:12" ht="15">
      <c r="A1056" s="332">
        <v>264</v>
      </c>
      <c r="B1056" s="16"/>
      <c r="C1056" s="38" t="s">
        <v>847</v>
      </c>
      <c r="D1056" s="16" t="s">
        <v>38</v>
      </c>
      <c r="E1056" s="34" t="s">
        <v>848</v>
      </c>
      <c r="F1056" s="18">
        <v>0</v>
      </c>
      <c r="G1056" s="18">
        <v>0.852</v>
      </c>
      <c r="H1056" s="39">
        <f>G1056-F1056</f>
        <v>0.852</v>
      </c>
      <c r="I1056" s="196">
        <v>4.9</v>
      </c>
      <c r="J1056" s="41">
        <v>750</v>
      </c>
      <c r="K1056" s="21">
        <f>SUM(H1056*I1056*J1056)</f>
        <v>3131.1000000000004</v>
      </c>
      <c r="L1056" s="236"/>
    </row>
    <row r="1057" spans="1:12" ht="15">
      <c r="A1057" s="333"/>
      <c r="B1057" s="523" t="s">
        <v>849</v>
      </c>
      <c r="C1057" s="524"/>
      <c r="D1057" s="525"/>
      <c r="E1057" s="73"/>
      <c r="F1057" s="18"/>
      <c r="G1057" s="18"/>
      <c r="H1057" s="42">
        <f>SUM(H1056:H1056)</f>
        <v>0.852</v>
      </c>
      <c r="I1057" s="196"/>
      <c r="J1057" s="41"/>
      <c r="K1057" s="22">
        <f>SUBTOTAL(9,K1056:K1056)</f>
        <v>3131.1000000000004</v>
      </c>
      <c r="L1057" s="236"/>
    </row>
    <row r="1058" spans="1:12" ht="15">
      <c r="A1058" s="332">
        <v>265</v>
      </c>
      <c r="B1058" s="16"/>
      <c r="C1058" s="38" t="s">
        <v>850</v>
      </c>
      <c r="D1058" s="16" t="s">
        <v>38</v>
      </c>
      <c r="E1058" s="34" t="s">
        <v>851</v>
      </c>
      <c r="F1058" s="18">
        <v>0</v>
      </c>
      <c r="G1058" s="18">
        <v>0.548</v>
      </c>
      <c r="H1058" s="39">
        <f>G1058-F1058</f>
        <v>0.548</v>
      </c>
      <c r="I1058" s="196">
        <v>3.5</v>
      </c>
      <c r="J1058" s="41">
        <v>400</v>
      </c>
      <c r="K1058" s="21">
        <f>SUM(H1058*I1058*J1058)</f>
        <v>767.2</v>
      </c>
      <c r="L1058" s="236"/>
    </row>
    <row r="1059" spans="1:12" ht="15">
      <c r="A1059" s="165"/>
      <c r="B1059" s="16"/>
      <c r="C1059" s="38" t="s">
        <v>850</v>
      </c>
      <c r="D1059" s="16" t="s">
        <v>38</v>
      </c>
      <c r="E1059" s="71"/>
      <c r="F1059" s="18">
        <v>0.548</v>
      </c>
      <c r="G1059" s="18">
        <v>1.389</v>
      </c>
      <c r="H1059" s="39">
        <f>G1059-F1059</f>
        <v>0.841</v>
      </c>
      <c r="I1059" s="196">
        <v>4</v>
      </c>
      <c r="J1059" s="41">
        <v>400</v>
      </c>
      <c r="K1059" s="21">
        <f>SUM(H1059*I1059*J1059)</f>
        <v>1345.6</v>
      </c>
      <c r="L1059" s="236"/>
    </row>
    <row r="1060" spans="1:12" ht="15">
      <c r="A1060" s="165"/>
      <c r="B1060" s="16"/>
      <c r="C1060" s="38" t="s">
        <v>850</v>
      </c>
      <c r="D1060" s="16" t="s">
        <v>38</v>
      </c>
      <c r="E1060" s="73"/>
      <c r="F1060" s="18">
        <v>1.389</v>
      </c>
      <c r="G1060" s="18">
        <v>1.868</v>
      </c>
      <c r="H1060" s="39">
        <f>G1060-F1060</f>
        <v>0.4790000000000001</v>
      </c>
      <c r="I1060" s="196">
        <v>4</v>
      </c>
      <c r="J1060" s="41">
        <v>750</v>
      </c>
      <c r="K1060" s="21">
        <f>SUM(H1060*I1060*J1060)</f>
        <v>1437.0000000000002</v>
      </c>
      <c r="L1060" s="236"/>
    </row>
    <row r="1061" spans="1:12" ht="15">
      <c r="A1061" s="333"/>
      <c r="B1061" s="523" t="s">
        <v>852</v>
      </c>
      <c r="C1061" s="524"/>
      <c r="D1061" s="525"/>
      <c r="E1061" s="73"/>
      <c r="F1061" s="18"/>
      <c r="G1061" s="18"/>
      <c r="H1061" s="42">
        <f>SUM(H1058:H1060)</f>
        <v>1.868</v>
      </c>
      <c r="I1061" s="196"/>
      <c r="J1061" s="41"/>
      <c r="K1061" s="22">
        <f>SUBTOTAL(9,K1058:K1060)</f>
        <v>3549.8</v>
      </c>
      <c r="L1061" s="236"/>
    </row>
    <row r="1062" spans="1:12" ht="15">
      <c r="A1062" s="301">
        <v>266</v>
      </c>
      <c r="B1062" s="45"/>
      <c r="C1062" s="45" t="s">
        <v>853</v>
      </c>
      <c r="D1062" s="16" t="s">
        <v>18</v>
      </c>
      <c r="E1062" s="63" t="s">
        <v>854</v>
      </c>
      <c r="F1062" s="29">
        <v>0</v>
      </c>
      <c r="G1062" s="29">
        <v>0.68</v>
      </c>
      <c r="H1062" s="29">
        <f>G1062-F1062</f>
        <v>0.68</v>
      </c>
      <c r="I1062" s="191">
        <v>4</v>
      </c>
      <c r="J1062" s="45">
        <v>255</v>
      </c>
      <c r="K1062" s="21">
        <f>SUM(H1062*I1062*J1062)</f>
        <v>693.6</v>
      </c>
      <c r="L1062" s="236"/>
    </row>
    <row r="1063" spans="1:12" ht="15">
      <c r="A1063" s="297"/>
      <c r="B1063" s="537" t="s">
        <v>855</v>
      </c>
      <c r="C1063" s="524"/>
      <c r="D1063" s="538"/>
      <c r="E1063" s="64"/>
      <c r="F1063" s="33"/>
      <c r="G1063" s="33"/>
      <c r="H1063" s="33">
        <f>SUM(H1062)</f>
        <v>0.68</v>
      </c>
      <c r="I1063" s="205"/>
      <c r="J1063" s="204"/>
      <c r="K1063" s="22">
        <f>SUM(K1062)</f>
        <v>693.6</v>
      </c>
      <c r="L1063" s="236"/>
    </row>
    <row r="1064" spans="1:12" ht="15">
      <c r="A1064" s="137">
        <v>267</v>
      </c>
      <c r="B1064" s="100"/>
      <c r="C1064" s="99" t="s">
        <v>856</v>
      </c>
      <c r="D1064" s="100" t="s">
        <v>29</v>
      </c>
      <c r="E1064" s="101" t="s">
        <v>857</v>
      </c>
      <c r="F1064" s="102">
        <v>0</v>
      </c>
      <c r="G1064" s="102">
        <v>0.679</v>
      </c>
      <c r="H1064" s="102">
        <v>0.679</v>
      </c>
      <c r="I1064" s="103">
        <v>4.5</v>
      </c>
      <c r="J1064" s="104">
        <v>270</v>
      </c>
      <c r="K1064" s="21">
        <f>SUM(H1064*I1064*J1064*1.21)</f>
        <v>998.2318500000001</v>
      </c>
      <c r="L1064" s="236"/>
    </row>
    <row r="1065" spans="1:12" ht="15">
      <c r="A1065" s="138"/>
      <c r="B1065" s="100"/>
      <c r="C1065" s="99" t="s">
        <v>856</v>
      </c>
      <c r="D1065" s="100" t="s">
        <v>29</v>
      </c>
      <c r="E1065" s="109"/>
      <c r="F1065" s="102">
        <v>0.679</v>
      </c>
      <c r="G1065" s="102">
        <v>1.509</v>
      </c>
      <c r="H1065" s="102">
        <v>0.8299999999999998</v>
      </c>
      <c r="I1065" s="103">
        <v>4.5</v>
      </c>
      <c r="J1065" s="104">
        <v>270</v>
      </c>
      <c r="K1065" s="21">
        <f>SUM(H1065*I1065*J1065*1.21)</f>
        <v>1220.2244999999998</v>
      </c>
      <c r="L1065" s="236"/>
    </row>
    <row r="1066" spans="1:12" ht="15">
      <c r="A1066" s="295"/>
      <c r="B1066" s="515" t="s">
        <v>858</v>
      </c>
      <c r="C1066" s="516"/>
      <c r="D1066" s="517"/>
      <c r="E1066" s="203"/>
      <c r="F1066" s="114"/>
      <c r="G1066" s="114"/>
      <c r="H1066" s="110">
        <f>SUBTOTAL(9,H1064:H1065)</f>
        <v>1.509</v>
      </c>
      <c r="I1066" s="115"/>
      <c r="J1066" s="116"/>
      <c r="K1066" s="22">
        <f>SUBTOTAL(9,K1064:K1065)</f>
        <v>2218.45635</v>
      </c>
      <c r="L1066" s="236"/>
    </row>
    <row r="1067" spans="1:12" ht="24">
      <c r="A1067" s="545">
        <v>268</v>
      </c>
      <c r="B1067" s="208" t="s">
        <v>88</v>
      </c>
      <c r="C1067" s="208" t="s">
        <v>1074</v>
      </c>
      <c r="D1067" s="208" t="s">
        <v>112</v>
      </c>
      <c r="E1067" s="163" t="s">
        <v>859</v>
      </c>
      <c r="F1067" s="24">
        <v>1.391</v>
      </c>
      <c r="G1067" s="18">
        <v>2.073</v>
      </c>
      <c r="H1067" s="39">
        <f>G1067-F1067</f>
        <v>0.6819999999999999</v>
      </c>
      <c r="I1067" s="196">
        <v>5.8</v>
      </c>
      <c r="J1067" s="41">
        <v>330</v>
      </c>
      <c r="K1067" s="21">
        <f>SUM(H1067*I1067*J1067)</f>
        <v>1305.348</v>
      </c>
      <c r="L1067" s="236"/>
    </row>
    <row r="1068" spans="1:12" ht="15">
      <c r="A1068" s="546">
        <v>43</v>
      </c>
      <c r="B1068" s="302"/>
      <c r="C1068" s="302" t="s">
        <v>1074</v>
      </c>
      <c r="D1068" s="302" t="s">
        <v>112</v>
      </c>
      <c r="E1068" s="256"/>
      <c r="F1068" s="24">
        <v>5.303</v>
      </c>
      <c r="G1068" s="18">
        <v>6.605</v>
      </c>
      <c r="H1068" s="39">
        <f>G1068-F1068</f>
        <v>1.3020000000000005</v>
      </c>
      <c r="I1068" s="196">
        <v>6.208448540706605</v>
      </c>
      <c r="J1068" s="41">
        <v>330</v>
      </c>
      <c r="K1068" s="21">
        <f>SUM(H1068*I1068*J1068)</f>
        <v>2667.522000000001</v>
      </c>
      <c r="L1068" s="236"/>
    </row>
    <row r="1069" spans="1:12" ht="15">
      <c r="A1069" s="546">
        <v>43</v>
      </c>
      <c r="B1069" s="303"/>
      <c r="C1069" s="303" t="s">
        <v>1074</v>
      </c>
      <c r="D1069" s="303" t="s">
        <v>112</v>
      </c>
      <c r="E1069" s="271"/>
      <c r="F1069" s="24">
        <v>6.605</v>
      </c>
      <c r="G1069" s="18">
        <v>7.267</v>
      </c>
      <c r="H1069" s="39">
        <f>G1069-F1069</f>
        <v>0.6619999999999999</v>
      </c>
      <c r="I1069" s="196">
        <v>5.5746223564954684</v>
      </c>
      <c r="J1069" s="41">
        <v>330</v>
      </c>
      <c r="K1069" s="21">
        <f>SUM(H1069*I1069*J1069)</f>
        <v>1217.8319999999999</v>
      </c>
      <c r="L1069" s="236"/>
    </row>
    <row r="1070" spans="1:12" ht="15">
      <c r="A1070" s="286"/>
      <c r="B1070" s="528" t="s">
        <v>860</v>
      </c>
      <c r="C1070" s="529"/>
      <c r="D1070" s="530"/>
      <c r="E1070" s="289"/>
      <c r="F1070" s="139"/>
      <c r="G1070" s="31"/>
      <c r="H1070" s="42">
        <f>SUBTOTAL(9,H1067:H1069)</f>
        <v>2.6460000000000004</v>
      </c>
      <c r="I1070" s="197"/>
      <c r="J1070" s="44"/>
      <c r="K1070" s="22">
        <f>SUBTOTAL(9,K1067:K1069)</f>
        <v>5190.702000000001</v>
      </c>
      <c r="L1070" s="236"/>
    </row>
    <row r="1071" spans="1:12" ht="15">
      <c r="A1071" s="417">
        <v>269</v>
      </c>
      <c r="B1071" s="152"/>
      <c r="C1071" s="153" t="s">
        <v>861</v>
      </c>
      <c r="D1071" s="152" t="s">
        <v>116</v>
      </c>
      <c r="E1071" s="180" t="s">
        <v>862</v>
      </c>
      <c r="F1071" s="155">
        <v>3.437</v>
      </c>
      <c r="G1071" s="155">
        <v>3.904</v>
      </c>
      <c r="H1071" s="266">
        <f>G1071-F1071</f>
        <v>0.4670000000000001</v>
      </c>
      <c r="I1071" s="267">
        <v>5.7</v>
      </c>
      <c r="J1071" s="268">
        <v>890</v>
      </c>
      <c r="K1071" s="418">
        <f>SUM(H1071*I1071*J1071)</f>
        <v>2369.0910000000003</v>
      </c>
      <c r="L1071" s="236"/>
    </row>
    <row r="1072" spans="1:13" ht="15">
      <c r="A1072" s="294"/>
      <c r="B1072" s="531" t="s">
        <v>1017</v>
      </c>
      <c r="C1072" s="532"/>
      <c r="D1072" s="533"/>
      <c r="E1072" s="156"/>
      <c r="F1072" s="145"/>
      <c r="G1072" s="145"/>
      <c r="H1072" s="146">
        <f>SUBTOTAL(9,H1069:H1071)</f>
        <v>1.129</v>
      </c>
      <c r="I1072" s="147"/>
      <c r="J1072" s="94"/>
      <c r="K1072" s="94">
        <f>SUBTOTAL(9,K1071)</f>
        <v>2369.0910000000003</v>
      </c>
      <c r="L1072" s="321"/>
      <c r="M1072" s="95"/>
    </row>
    <row r="1073" spans="1:12" ht="15">
      <c r="A1073" s="420">
        <v>270</v>
      </c>
      <c r="B1073" s="152"/>
      <c r="C1073" s="153" t="s">
        <v>863</v>
      </c>
      <c r="D1073" s="152" t="s">
        <v>116</v>
      </c>
      <c r="E1073" s="180" t="s">
        <v>864</v>
      </c>
      <c r="F1073" s="155">
        <v>0</v>
      </c>
      <c r="G1073" s="155">
        <v>3.499</v>
      </c>
      <c r="H1073" s="266">
        <f>G1073-F1073</f>
        <v>3.499</v>
      </c>
      <c r="I1073" s="267">
        <v>4.9</v>
      </c>
      <c r="J1073" s="268">
        <v>385</v>
      </c>
      <c r="K1073" s="418">
        <f>SUM(H1073*I1073*J1073)</f>
        <v>6600.863500000001</v>
      </c>
      <c r="L1073" s="255"/>
    </row>
    <row r="1074" spans="1:12" ht="15">
      <c r="A1074" s="419"/>
      <c r="B1074" s="152"/>
      <c r="C1074" s="153" t="s">
        <v>863</v>
      </c>
      <c r="D1074" s="152" t="s">
        <v>116</v>
      </c>
      <c r="E1074" s="180"/>
      <c r="F1074" s="155">
        <v>3.499</v>
      </c>
      <c r="G1074" s="155">
        <v>4.137</v>
      </c>
      <c r="H1074" s="266">
        <f>G1074-F1074</f>
        <v>0.6379999999999995</v>
      </c>
      <c r="I1074" s="267">
        <v>6</v>
      </c>
      <c r="J1074" s="268">
        <v>890</v>
      </c>
      <c r="K1074" s="418">
        <f>SUM(H1074*I1074*J1074)</f>
        <v>3406.919999999997</v>
      </c>
      <c r="L1074" s="255"/>
    </row>
    <row r="1075" spans="1:12" ht="15">
      <c r="A1075" s="419"/>
      <c r="B1075" s="152"/>
      <c r="C1075" s="153" t="s">
        <v>863</v>
      </c>
      <c r="D1075" s="152" t="s">
        <v>116</v>
      </c>
      <c r="E1075" s="180"/>
      <c r="F1075" s="155">
        <v>4.137</v>
      </c>
      <c r="G1075" s="155">
        <v>4.721</v>
      </c>
      <c r="H1075" s="266">
        <f>G1075-F1075</f>
        <v>0.5840000000000005</v>
      </c>
      <c r="I1075" s="267">
        <v>5.3</v>
      </c>
      <c r="J1075" s="268">
        <v>385</v>
      </c>
      <c r="K1075" s="418">
        <f>SUM(H1075*I1075*J1075)</f>
        <v>1191.6520000000012</v>
      </c>
      <c r="L1075" s="255"/>
    </row>
    <row r="1076" spans="1:12" ht="15">
      <c r="A1076" s="300"/>
      <c r="B1076" s="553" t="s">
        <v>1018</v>
      </c>
      <c r="C1076" s="554"/>
      <c r="D1076" s="555"/>
      <c r="E1076" s="156"/>
      <c r="F1076" s="145"/>
      <c r="G1076" s="145"/>
      <c r="H1076" s="146">
        <f>SUBTOTAL(9,H1073:H1075)</f>
        <v>4.721</v>
      </c>
      <c r="I1076" s="147"/>
      <c r="J1076" s="94"/>
      <c r="K1076" s="94">
        <f>SUBTOTAL(9,K1073:K1075)</f>
        <v>11199.4355</v>
      </c>
      <c r="L1076" s="236"/>
    </row>
    <row r="1077" spans="1:12" ht="15">
      <c r="A1077" s="332">
        <v>271</v>
      </c>
      <c r="B1077" s="16"/>
      <c r="C1077" s="38" t="s">
        <v>865</v>
      </c>
      <c r="D1077" s="16" t="s">
        <v>38</v>
      </c>
      <c r="E1077" s="34" t="s">
        <v>866</v>
      </c>
      <c r="F1077" s="18">
        <v>0</v>
      </c>
      <c r="G1077" s="18">
        <v>1.447</v>
      </c>
      <c r="H1077" s="39">
        <f>G1077-F1077</f>
        <v>1.447</v>
      </c>
      <c r="I1077" s="196">
        <v>4.5</v>
      </c>
      <c r="J1077" s="41">
        <v>500</v>
      </c>
      <c r="K1077" s="21">
        <f>SUM(H1077*I1077*J1077)</f>
        <v>3255.75</v>
      </c>
      <c r="L1077" s="255"/>
    </row>
    <row r="1078" spans="1:12" ht="15">
      <c r="A1078" s="165"/>
      <c r="B1078" s="16"/>
      <c r="C1078" s="38" t="s">
        <v>865</v>
      </c>
      <c r="D1078" s="16" t="s">
        <v>38</v>
      </c>
      <c r="E1078" s="73"/>
      <c r="F1078" s="18">
        <v>1.447</v>
      </c>
      <c r="G1078" s="18">
        <v>2.773</v>
      </c>
      <c r="H1078" s="39">
        <f>G1078-F1078</f>
        <v>1.326</v>
      </c>
      <c r="I1078" s="196">
        <v>4.5</v>
      </c>
      <c r="J1078" s="41">
        <v>500</v>
      </c>
      <c r="K1078" s="21">
        <f>SUM(H1078*I1078*J1078)</f>
        <v>2983.5000000000005</v>
      </c>
      <c r="L1078" s="255"/>
    </row>
    <row r="1079" spans="1:12" ht="15">
      <c r="A1079" s="165"/>
      <c r="B1079" s="16"/>
      <c r="C1079" s="38" t="s">
        <v>865</v>
      </c>
      <c r="D1079" s="16" t="s">
        <v>38</v>
      </c>
      <c r="E1079" s="75"/>
      <c r="F1079" s="18">
        <v>3.53</v>
      </c>
      <c r="G1079" s="18">
        <v>4.028</v>
      </c>
      <c r="H1079" s="39">
        <f>G1079-F1079</f>
        <v>0.4979999999999998</v>
      </c>
      <c r="I1079" s="196">
        <v>3.5</v>
      </c>
      <c r="J1079" s="41">
        <v>500</v>
      </c>
      <c r="K1079" s="21">
        <f>SUM(H1079*I1079*J1079)</f>
        <v>871.4999999999997</v>
      </c>
      <c r="L1079" s="255"/>
    </row>
    <row r="1080" spans="1:12" ht="15">
      <c r="A1080" s="333"/>
      <c r="B1080" s="523" t="s">
        <v>867</v>
      </c>
      <c r="C1080" s="524"/>
      <c r="D1080" s="525"/>
      <c r="E1080" s="73"/>
      <c r="F1080" s="18"/>
      <c r="G1080" s="18"/>
      <c r="H1080" s="42">
        <f>SUM(H1077:H1079)</f>
        <v>3.271</v>
      </c>
      <c r="I1080" s="196"/>
      <c r="J1080" s="41"/>
      <c r="K1080" s="22">
        <f>SUBTOTAL(9,K1077:K1079)</f>
        <v>7110.75</v>
      </c>
      <c r="L1080" s="236"/>
    </row>
    <row r="1081" spans="1:12" ht="15">
      <c r="A1081" s="332">
        <v>272</v>
      </c>
      <c r="B1081" s="16"/>
      <c r="C1081" s="38" t="s">
        <v>868</v>
      </c>
      <c r="D1081" s="16" t="s">
        <v>38</v>
      </c>
      <c r="E1081" s="34" t="s">
        <v>869</v>
      </c>
      <c r="F1081" s="18">
        <v>0</v>
      </c>
      <c r="G1081" s="18">
        <v>0.503</v>
      </c>
      <c r="H1081" s="39">
        <f>G1081-F1081</f>
        <v>0.503</v>
      </c>
      <c r="I1081" s="196">
        <v>4.5</v>
      </c>
      <c r="J1081" s="41">
        <v>750</v>
      </c>
      <c r="K1081" s="21">
        <f>SUM(H1081*I1081*J1081)</f>
        <v>1697.625</v>
      </c>
      <c r="L1081" s="255"/>
    </row>
    <row r="1082" spans="1:12" ht="15">
      <c r="A1082" s="333"/>
      <c r="B1082" s="523" t="s">
        <v>870</v>
      </c>
      <c r="C1082" s="524"/>
      <c r="D1082" s="525"/>
      <c r="E1082" s="73"/>
      <c r="F1082" s="18"/>
      <c r="G1082" s="18"/>
      <c r="H1082" s="42">
        <f>SUM(H1081:H1081)</f>
        <v>0.503</v>
      </c>
      <c r="I1082" s="196"/>
      <c r="J1082" s="41"/>
      <c r="K1082" s="22">
        <f>SUBTOTAL(9,K1081:K1081)</f>
        <v>1697.625</v>
      </c>
      <c r="L1082" s="236"/>
    </row>
    <row r="1083" spans="1:12" ht="15.75" thickBot="1">
      <c r="A1083" s="509">
        <v>34</v>
      </c>
      <c r="B1083" s="509"/>
      <c r="C1083" s="509"/>
      <c r="D1083" s="509"/>
      <c r="E1083" s="509"/>
      <c r="F1083" s="509"/>
      <c r="G1083" s="509"/>
      <c r="H1083" s="509"/>
      <c r="I1083" s="509"/>
      <c r="J1083" s="509"/>
      <c r="K1083" s="509"/>
      <c r="L1083" s="236"/>
    </row>
    <row r="1084" spans="1:12" ht="36">
      <c r="A1084" s="228" t="s">
        <v>0</v>
      </c>
      <c r="B1084" s="229" t="s">
        <v>1</v>
      </c>
      <c r="C1084" s="230" t="s">
        <v>2</v>
      </c>
      <c r="D1084" s="231" t="s">
        <v>3</v>
      </c>
      <c r="E1084" s="230" t="s">
        <v>4</v>
      </c>
      <c r="F1084" s="526" t="s">
        <v>5</v>
      </c>
      <c r="G1084" s="527"/>
      <c r="H1084" s="232" t="s">
        <v>6</v>
      </c>
      <c r="I1084" s="233" t="s">
        <v>7</v>
      </c>
      <c r="J1084" s="234" t="s">
        <v>8</v>
      </c>
      <c r="K1084" s="235" t="s">
        <v>9</v>
      </c>
      <c r="L1084" s="236"/>
    </row>
    <row r="1085" spans="1:12" ht="15" customHeight="1" thickBot="1">
      <c r="A1085" s="237" t="s">
        <v>10</v>
      </c>
      <c r="B1085" s="238"/>
      <c r="C1085" s="239"/>
      <c r="D1085" s="240"/>
      <c r="E1085" s="241"/>
      <c r="F1085" s="242" t="s">
        <v>11</v>
      </c>
      <c r="G1085" s="243" t="s">
        <v>12</v>
      </c>
      <c r="H1085" s="244" t="s">
        <v>13</v>
      </c>
      <c r="I1085" s="245" t="s">
        <v>14</v>
      </c>
      <c r="J1085" s="246" t="s">
        <v>15</v>
      </c>
      <c r="K1085" s="247" t="s">
        <v>16</v>
      </c>
      <c r="L1085" s="236"/>
    </row>
    <row r="1086" spans="1:12" ht="3.75" customHeight="1">
      <c r="A1086" s="333"/>
      <c r="B1086" s="249"/>
      <c r="C1086" s="250"/>
      <c r="D1086" s="249"/>
      <c r="E1086" s="249"/>
      <c r="F1086" s="252"/>
      <c r="G1086" s="252"/>
      <c r="H1086" s="252"/>
      <c r="I1086" s="253"/>
      <c r="J1086" s="250"/>
      <c r="K1086" s="254"/>
      <c r="L1086" s="236"/>
    </row>
    <row r="1087" spans="1:12" ht="15">
      <c r="A1087" s="332">
        <v>273</v>
      </c>
      <c r="B1087" s="16"/>
      <c r="C1087" s="38" t="s">
        <v>871</v>
      </c>
      <c r="D1087" s="16" t="s">
        <v>38</v>
      </c>
      <c r="E1087" s="34" t="s">
        <v>872</v>
      </c>
      <c r="F1087" s="18">
        <v>0</v>
      </c>
      <c r="G1087" s="18">
        <v>0.851</v>
      </c>
      <c r="H1087" s="39">
        <f>G1087-F1087</f>
        <v>0.851</v>
      </c>
      <c r="I1087" s="196">
        <v>4.3</v>
      </c>
      <c r="J1087" s="41">
        <v>600</v>
      </c>
      <c r="K1087" s="21">
        <f>SUM(H1087*I1087*J1087)</f>
        <v>2195.58</v>
      </c>
      <c r="L1087" s="255"/>
    </row>
    <row r="1088" spans="1:12" ht="15">
      <c r="A1088" s="333"/>
      <c r="B1088" s="523" t="s">
        <v>873</v>
      </c>
      <c r="C1088" s="524"/>
      <c r="D1088" s="525"/>
      <c r="E1088" s="73"/>
      <c r="F1088" s="18"/>
      <c r="G1088" s="18"/>
      <c r="H1088" s="42">
        <f>SUM(H1087:H1087)</f>
        <v>0.851</v>
      </c>
      <c r="I1088" s="196"/>
      <c r="J1088" s="41"/>
      <c r="K1088" s="22">
        <f>SUBTOTAL(9,K1087:K1087)</f>
        <v>2195.58</v>
      </c>
      <c r="L1088" s="236"/>
    </row>
    <row r="1089" spans="1:12" ht="15">
      <c r="A1089" s="520">
        <v>274</v>
      </c>
      <c r="B1089" s="263"/>
      <c r="C1089" s="82" t="s">
        <v>874</v>
      </c>
      <c r="D1089" s="70" t="s">
        <v>47</v>
      </c>
      <c r="E1089" s="80" t="s">
        <v>875</v>
      </c>
      <c r="F1089" s="81">
        <v>7.9</v>
      </c>
      <c r="G1089" s="81">
        <v>10.532</v>
      </c>
      <c r="H1089" s="39">
        <f>SUM(G1089-F1089)</f>
        <v>2.6319999999999997</v>
      </c>
      <c r="I1089" s="196">
        <v>4</v>
      </c>
      <c r="J1089" s="149">
        <v>350</v>
      </c>
      <c r="K1089" s="21">
        <f>SUM(H1089*I1089*J1089)</f>
        <v>3684.7999999999997</v>
      </c>
      <c r="L1089" s="255"/>
    </row>
    <row r="1090" spans="1:12" ht="15">
      <c r="A1090" s="522"/>
      <c r="B1090" s="534" t="s">
        <v>1016</v>
      </c>
      <c r="C1090" s="535"/>
      <c r="D1090" s="536"/>
      <c r="E1090" s="87"/>
      <c r="F1090" s="88"/>
      <c r="G1090" s="88"/>
      <c r="H1090" s="42">
        <f>SUM(H1089)</f>
        <v>2.6319999999999997</v>
      </c>
      <c r="I1090" s="197"/>
      <c r="J1090" s="44"/>
      <c r="K1090" s="22">
        <f>SUM(K1089)</f>
        <v>3684.7999999999997</v>
      </c>
      <c r="L1090" s="236"/>
    </row>
    <row r="1091" spans="1:12" ht="15">
      <c r="A1091" s="301">
        <v>275</v>
      </c>
      <c r="B1091" s="204"/>
      <c r="C1091" s="38" t="s">
        <v>876</v>
      </c>
      <c r="D1091" s="16" t="s">
        <v>18</v>
      </c>
      <c r="E1091" s="34" t="s">
        <v>877</v>
      </c>
      <c r="F1091" s="18">
        <v>0</v>
      </c>
      <c r="G1091" s="18">
        <v>0.274</v>
      </c>
      <c r="H1091" s="39">
        <f>G1091-F1091</f>
        <v>0.274</v>
      </c>
      <c r="I1091" s="40">
        <v>4.3</v>
      </c>
      <c r="J1091" s="41">
        <v>855</v>
      </c>
      <c r="K1091" s="21">
        <f>SUM(H1091*I1091*J1091)</f>
        <v>1007.3610000000001</v>
      </c>
      <c r="L1091" s="255"/>
    </row>
    <row r="1092" spans="1:12" ht="15">
      <c r="A1092" s="296"/>
      <c r="B1092" s="204"/>
      <c r="C1092" s="38" t="s">
        <v>876</v>
      </c>
      <c r="D1092" s="16" t="s">
        <v>18</v>
      </c>
      <c r="E1092" s="34" t="s">
        <v>878</v>
      </c>
      <c r="F1092" s="18">
        <v>0.274</v>
      </c>
      <c r="G1092" s="18">
        <v>0.62</v>
      </c>
      <c r="H1092" s="39">
        <f>G1092-F1092</f>
        <v>0.346</v>
      </c>
      <c r="I1092" s="40">
        <v>4.3</v>
      </c>
      <c r="J1092" s="41">
        <v>329</v>
      </c>
      <c r="K1092" s="21">
        <f>SUM(H1092*I1092*J1092)</f>
        <v>489.48619999999994</v>
      </c>
      <c r="L1092" s="255"/>
    </row>
    <row r="1093" spans="1:12" ht="15">
      <c r="A1093" s="165"/>
      <c r="B1093" s="16"/>
      <c r="C1093" s="38" t="s">
        <v>876</v>
      </c>
      <c r="D1093" s="16" t="s">
        <v>18</v>
      </c>
      <c r="E1093" s="58" t="s">
        <v>878</v>
      </c>
      <c r="F1093" s="18">
        <v>0.62</v>
      </c>
      <c r="G1093" s="18">
        <v>0.747</v>
      </c>
      <c r="H1093" s="39">
        <f>G1093-F1093</f>
        <v>0.127</v>
      </c>
      <c r="I1093" s="40">
        <v>4.3</v>
      </c>
      <c r="J1093" s="41">
        <v>855</v>
      </c>
      <c r="K1093" s="21">
        <f>SUM(H1093*I1093*J1093)</f>
        <v>466.9155</v>
      </c>
      <c r="L1093" s="255"/>
    </row>
    <row r="1094" spans="1:12" ht="15">
      <c r="A1094" s="333"/>
      <c r="B1094" s="523" t="s">
        <v>879</v>
      </c>
      <c r="C1094" s="524"/>
      <c r="D1094" s="525"/>
      <c r="E1094" s="61"/>
      <c r="F1094" s="31"/>
      <c r="G1094" s="31"/>
      <c r="H1094" s="42">
        <f>SUM(H1093:H1093)</f>
        <v>0.127</v>
      </c>
      <c r="I1094" s="43"/>
      <c r="J1094" s="44"/>
      <c r="K1094" s="22">
        <f>SUM(K1091:K1093)</f>
        <v>1963.7627000000002</v>
      </c>
      <c r="L1094" s="236"/>
    </row>
    <row r="1095" spans="1:12" ht="15">
      <c r="A1095" s="332">
        <v>276</v>
      </c>
      <c r="B1095" s="16"/>
      <c r="C1095" s="38" t="s">
        <v>880</v>
      </c>
      <c r="D1095" s="16" t="s">
        <v>44</v>
      </c>
      <c r="E1095" s="58" t="s">
        <v>845</v>
      </c>
      <c r="F1095" s="18">
        <v>0</v>
      </c>
      <c r="G1095" s="18">
        <v>3.533</v>
      </c>
      <c r="H1095" s="39">
        <f>G1095-F1095</f>
        <v>3.533</v>
      </c>
      <c r="I1095" s="196">
        <v>4.9</v>
      </c>
      <c r="J1095" s="41">
        <v>480</v>
      </c>
      <c r="K1095" s="21">
        <f>SUM(H1095*I1095*J1095)</f>
        <v>8309.616000000002</v>
      </c>
      <c r="L1095" s="255"/>
    </row>
    <row r="1096" spans="1:12" ht="15">
      <c r="A1096" s="333"/>
      <c r="B1096" s="523" t="s">
        <v>881</v>
      </c>
      <c r="C1096" s="524"/>
      <c r="D1096" s="525"/>
      <c r="E1096" s="74"/>
      <c r="F1096" s="18"/>
      <c r="G1096" s="18"/>
      <c r="H1096" s="42">
        <f>SUM(H1095)</f>
        <v>3.533</v>
      </c>
      <c r="I1096" s="196"/>
      <c r="J1096" s="41"/>
      <c r="K1096" s="22">
        <f>SUM(K1095)</f>
        <v>8309.616000000002</v>
      </c>
      <c r="L1096" s="236"/>
    </row>
    <row r="1097" spans="1:12" ht="15">
      <c r="A1097" s="332">
        <v>277</v>
      </c>
      <c r="B1097" s="16"/>
      <c r="C1097" s="38" t="s">
        <v>882</v>
      </c>
      <c r="D1097" s="16" t="s">
        <v>38</v>
      </c>
      <c r="E1097" s="34" t="s">
        <v>883</v>
      </c>
      <c r="F1097" s="18">
        <v>0.447</v>
      </c>
      <c r="G1097" s="18">
        <v>1.954</v>
      </c>
      <c r="H1097" s="39">
        <f>G1097-F1097</f>
        <v>1.507</v>
      </c>
      <c r="I1097" s="196">
        <v>4.5</v>
      </c>
      <c r="J1097" s="41">
        <v>500</v>
      </c>
      <c r="K1097" s="21">
        <f>SUM(H1097*I1097*J1097)</f>
        <v>3390.7499999999995</v>
      </c>
      <c r="L1097" s="255"/>
    </row>
    <row r="1098" spans="1:12" ht="15">
      <c r="A1098" s="333"/>
      <c r="B1098" s="556" t="s">
        <v>884</v>
      </c>
      <c r="C1098" s="529"/>
      <c r="D1098" s="557"/>
      <c r="E1098" s="73"/>
      <c r="F1098" s="18"/>
      <c r="G1098" s="18"/>
      <c r="H1098" s="42">
        <f>SUM(H1097:H1097)</f>
        <v>1.507</v>
      </c>
      <c r="I1098" s="196"/>
      <c r="J1098" s="41"/>
      <c r="K1098" s="22">
        <f>SUBTOTAL(9,K1097:K1097)</f>
        <v>3390.7499999999995</v>
      </c>
      <c r="L1098" s="236"/>
    </row>
    <row r="1099" spans="1:12" ht="15">
      <c r="A1099" s="420">
        <v>278</v>
      </c>
      <c r="B1099" s="152"/>
      <c r="C1099" s="153" t="s">
        <v>885</v>
      </c>
      <c r="D1099" s="152" t="s">
        <v>116</v>
      </c>
      <c r="E1099" s="180" t="s">
        <v>886</v>
      </c>
      <c r="F1099" s="155">
        <v>1.103</v>
      </c>
      <c r="G1099" s="155">
        <v>2.988</v>
      </c>
      <c r="H1099" s="266">
        <f>G1099-F1099</f>
        <v>1.885</v>
      </c>
      <c r="I1099" s="267">
        <v>4.3</v>
      </c>
      <c r="J1099" s="268">
        <v>385</v>
      </c>
      <c r="K1099" s="418">
        <f>SUM(H1099*I1099*J1099)</f>
        <v>3120.6175</v>
      </c>
      <c r="L1099" s="255"/>
    </row>
    <row r="1100" spans="1:12" ht="15">
      <c r="A1100" s="294"/>
      <c r="B1100" s="553" t="s">
        <v>1019</v>
      </c>
      <c r="C1100" s="554"/>
      <c r="D1100" s="555"/>
      <c r="E1100" s="156"/>
      <c r="F1100" s="145"/>
      <c r="G1100" s="145"/>
      <c r="H1100" s="146">
        <f>SUBTOTAL(9,H1099)</f>
        <v>1.885</v>
      </c>
      <c r="I1100" s="147"/>
      <c r="J1100" s="94"/>
      <c r="K1100" s="94">
        <f>SUBTOTAL(9,K1099)</f>
        <v>3120.6175</v>
      </c>
      <c r="L1100" s="236"/>
    </row>
    <row r="1101" spans="1:12" ht="15">
      <c r="A1101" s="332">
        <v>279</v>
      </c>
      <c r="B1101" s="16"/>
      <c r="C1101" s="38" t="s">
        <v>887</v>
      </c>
      <c r="D1101" s="16" t="s">
        <v>18</v>
      </c>
      <c r="E1101" s="58" t="s">
        <v>888</v>
      </c>
      <c r="F1101" s="18">
        <v>0.453</v>
      </c>
      <c r="G1101" s="18">
        <v>0.804</v>
      </c>
      <c r="H1101" s="39">
        <f>G1101-F1101</f>
        <v>0.35100000000000003</v>
      </c>
      <c r="I1101" s="40">
        <v>4.4</v>
      </c>
      <c r="J1101" s="41">
        <v>329</v>
      </c>
      <c r="K1101" s="21">
        <f>SUM(H1101*I1101*J1101)</f>
        <v>508.10760000000005</v>
      </c>
      <c r="L1101" s="255"/>
    </row>
    <row r="1102" spans="1:12" ht="15">
      <c r="A1102" s="333"/>
      <c r="B1102" s="523" t="s">
        <v>889</v>
      </c>
      <c r="C1102" s="524"/>
      <c r="D1102" s="525"/>
      <c r="E1102" s="61"/>
      <c r="F1102" s="31"/>
      <c r="G1102" s="31"/>
      <c r="H1102" s="42">
        <f>SUM(H1101:H1101)</f>
        <v>0.35100000000000003</v>
      </c>
      <c r="I1102" s="43"/>
      <c r="J1102" s="44"/>
      <c r="K1102" s="22">
        <f>SUM(K1101)</f>
        <v>508.10760000000005</v>
      </c>
      <c r="L1102" s="236"/>
    </row>
    <row r="1103" spans="1:12" ht="15">
      <c r="A1103" s="332">
        <v>280</v>
      </c>
      <c r="B1103" s="16"/>
      <c r="C1103" s="38" t="s">
        <v>890</v>
      </c>
      <c r="D1103" s="16" t="s">
        <v>38</v>
      </c>
      <c r="E1103" s="34" t="s">
        <v>891</v>
      </c>
      <c r="F1103" s="18">
        <v>0</v>
      </c>
      <c r="G1103" s="18">
        <v>0.515</v>
      </c>
      <c r="H1103" s="39">
        <f>G1103-F1103</f>
        <v>0.515</v>
      </c>
      <c r="I1103" s="196">
        <v>5.2</v>
      </c>
      <c r="J1103" s="41">
        <v>500</v>
      </c>
      <c r="K1103" s="21">
        <f>SUM(H1103*I1103*J1103)</f>
        <v>1339.0000000000002</v>
      </c>
      <c r="L1103" s="255"/>
    </row>
    <row r="1104" spans="1:12" ht="15">
      <c r="A1104" s="333"/>
      <c r="B1104" s="523" t="s">
        <v>892</v>
      </c>
      <c r="C1104" s="524"/>
      <c r="D1104" s="525"/>
      <c r="E1104" s="73"/>
      <c r="F1104" s="18"/>
      <c r="G1104" s="18"/>
      <c r="H1104" s="42">
        <f>SUM(H1103:H1103)</f>
        <v>0.515</v>
      </c>
      <c r="I1104" s="196"/>
      <c r="J1104" s="41"/>
      <c r="K1104" s="22">
        <f>SUBTOTAL(9,K1103:K1103)</f>
        <v>1339.0000000000002</v>
      </c>
      <c r="L1104" s="236"/>
    </row>
    <row r="1105" spans="1:12" ht="15">
      <c r="A1105" s="332">
        <v>281</v>
      </c>
      <c r="B1105" s="16"/>
      <c r="C1105" s="38" t="s">
        <v>893</v>
      </c>
      <c r="D1105" s="16" t="s">
        <v>38</v>
      </c>
      <c r="E1105" s="34" t="s">
        <v>894</v>
      </c>
      <c r="F1105" s="18">
        <v>0.967</v>
      </c>
      <c r="G1105" s="18">
        <v>1.818</v>
      </c>
      <c r="H1105" s="39">
        <f>G1105-F1105</f>
        <v>0.8510000000000001</v>
      </c>
      <c r="I1105" s="196">
        <v>3.8</v>
      </c>
      <c r="J1105" s="41">
        <v>400</v>
      </c>
      <c r="K1105" s="21">
        <f>SUM(H1105*I1105*J1105)</f>
        <v>1293.52</v>
      </c>
      <c r="L1105" s="255"/>
    </row>
    <row r="1106" spans="1:13" ht="15">
      <c r="A1106" s="333"/>
      <c r="B1106" s="523" t="s">
        <v>895</v>
      </c>
      <c r="C1106" s="524"/>
      <c r="D1106" s="525"/>
      <c r="E1106" s="73"/>
      <c r="F1106" s="18"/>
      <c r="G1106" s="18"/>
      <c r="H1106" s="42">
        <f>SUM(H1105:H1105)</f>
        <v>0.8510000000000001</v>
      </c>
      <c r="I1106" s="196"/>
      <c r="J1106" s="41"/>
      <c r="K1106" s="22">
        <f>SUBTOTAL(9,K1105:K1105)</f>
        <v>1293.52</v>
      </c>
      <c r="L1106" s="328"/>
      <c r="M1106" s="95"/>
    </row>
    <row r="1107" spans="1:12" ht="15">
      <c r="A1107" s="236"/>
      <c r="B1107" s="236"/>
      <c r="C1107" s="236"/>
      <c r="D1107" s="236"/>
      <c r="E1107" s="236"/>
      <c r="F1107" s="236"/>
      <c r="G1107" s="236"/>
      <c r="H1107" s="236"/>
      <c r="I1107" s="236"/>
      <c r="J1107" s="236"/>
      <c r="K1107" s="236"/>
      <c r="L1107" s="236"/>
    </row>
    <row r="1108" spans="1:12" ht="15">
      <c r="A1108" s="236"/>
      <c r="B1108" s="236"/>
      <c r="C1108" s="236"/>
      <c r="D1108" s="236"/>
      <c r="E1108" s="236"/>
      <c r="F1108" s="236"/>
      <c r="G1108" s="236"/>
      <c r="H1108" s="236"/>
      <c r="I1108" s="236"/>
      <c r="J1108" s="331"/>
      <c r="K1108" s="329"/>
      <c r="L1108" s="236"/>
    </row>
    <row r="1109" spans="1:12" ht="15">
      <c r="A1109" s="236"/>
      <c r="B1109" s="236"/>
      <c r="C1109" s="236"/>
      <c r="D1109" s="236"/>
      <c r="E1109" s="236"/>
      <c r="F1109" s="236"/>
      <c r="G1109" s="236"/>
      <c r="H1109" s="236"/>
      <c r="I1109" s="236"/>
      <c r="J1109" s="236"/>
      <c r="K1109" s="236"/>
      <c r="L1109" s="236"/>
    </row>
    <row r="1118" spans="1:12" ht="15">
      <c r="A1118" s="509">
        <v>35</v>
      </c>
      <c r="B1118" s="509"/>
      <c r="C1118" s="509"/>
      <c r="D1118" s="509"/>
      <c r="E1118" s="509"/>
      <c r="F1118" s="509"/>
      <c r="G1118" s="509"/>
      <c r="H1118" s="509"/>
      <c r="I1118" s="509"/>
      <c r="J1118" s="509"/>
      <c r="K1118" s="509"/>
      <c r="L1118" s="236"/>
    </row>
    <row r="1120" spans="1:11" ht="15">
      <c r="A1120" s="509"/>
      <c r="B1120" s="509"/>
      <c r="C1120" s="509"/>
      <c r="D1120" s="509"/>
      <c r="E1120" s="509"/>
      <c r="F1120" s="509"/>
      <c r="G1120" s="509"/>
      <c r="H1120" s="509"/>
      <c r="I1120" s="509"/>
      <c r="J1120" s="509"/>
      <c r="K1120" s="509"/>
    </row>
    <row r="1121" ht="15">
      <c r="L1121" s="95"/>
    </row>
  </sheetData>
  <sheetProtection/>
  <mergeCells count="416">
    <mergeCell ref="F177:G177"/>
    <mergeCell ref="F282:G282"/>
    <mergeCell ref="F317:G317"/>
    <mergeCell ref="F352:G352"/>
    <mergeCell ref="A421:K421"/>
    <mergeCell ref="F527:G527"/>
    <mergeCell ref="B416:D416"/>
    <mergeCell ref="A468:A473"/>
    <mergeCell ref="B500:D500"/>
    <mergeCell ref="B440:D440"/>
    <mergeCell ref="B445:D445"/>
    <mergeCell ref="B450:D450"/>
    <mergeCell ref="B453:D453"/>
    <mergeCell ref="B455:D455"/>
    <mergeCell ref="A456:K456"/>
    <mergeCell ref="F457:G457"/>
    <mergeCell ref="A351:K351"/>
    <mergeCell ref="A403:A405"/>
    <mergeCell ref="B406:D406"/>
    <mergeCell ref="B430:D430"/>
    <mergeCell ref="A462:A463"/>
    <mergeCell ref="B463:D463"/>
    <mergeCell ref="B432:D432"/>
    <mergeCell ref="B436:D436"/>
    <mergeCell ref="B411:D411"/>
    <mergeCell ref="B414:D414"/>
    <mergeCell ref="A333:A338"/>
    <mergeCell ref="B339:D339"/>
    <mergeCell ref="B426:D426"/>
    <mergeCell ref="B326:D326"/>
    <mergeCell ref="B378:D378"/>
    <mergeCell ref="B328:D328"/>
    <mergeCell ref="B344:D344"/>
    <mergeCell ref="B350:D350"/>
    <mergeCell ref="B330:D330"/>
    <mergeCell ref="B370:D370"/>
    <mergeCell ref="B296:D296"/>
    <mergeCell ref="B298:D298"/>
    <mergeCell ref="B372:D372"/>
    <mergeCell ref="A313:A314"/>
    <mergeCell ref="B312:D312"/>
    <mergeCell ref="B315:D315"/>
    <mergeCell ref="B323:D323"/>
    <mergeCell ref="A331:A332"/>
    <mergeCell ref="B332:D332"/>
    <mergeCell ref="B365:D365"/>
    <mergeCell ref="B228:D228"/>
    <mergeCell ref="B233:D233"/>
    <mergeCell ref="B242:D242"/>
    <mergeCell ref="B257:D257"/>
    <mergeCell ref="B265:D265"/>
    <mergeCell ref="B308:D308"/>
    <mergeCell ref="B276:D276"/>
    <mergeCell ref="B279:D279"/>
    <mergeCell ref="B287:D287"/>
    <mergeCell ref="B294:D294"/>
    <mergeCell ref="B209:D209"/>
    <mergeCell ref="B196:D196"/>
    <mergeCell ref="B203:D203"/>
    <mergeCell ref="B222:D222"/>
    <mergeCell ref="B382:D382"/>
    <mergeCell ref="B392:D392"/>
    <mergeCell ref="A316:K316"/>
    <mergeCell ref="B302:D302"/>
    <mergeCell ref="B216:D216"/>
    <mergeCell ref="B219:D219"/>
    <mergeCell ref="B402:D402"/>
    <mergeCell ref="A274:A275"/>
    <mergeCell ref="B273:D273"/>
    <mergeCell ref="B255:D255"/>
    <mergeCell ref="A281:K281"/>
    <mergeCell ref="B271:D271"/>
    <mergeCell ref="B395:D395"/>
    <mergeCell ref="A309:A311"/>
    <mergeCell ref="A285:A287"/>
    <mergeCell ref="B306:D306"/>
    <mergeCell ref="B188:D188"/>
    <mergeCell ref="B193:D193"/>
    <mergeCell ref="B253:D253"/>
    <mergeCell ref="A246:K246"/>
    <mergeCell ref="F247:G247"/>
    <mergeCell ref="A197:A199"/>
    <mergeCell ref="B199:D199"/>
    <mergeCell ref="A200:A201"/>
    <mergeCell ref="B201:D201"/>
    <mergeCell ref="A223:A227"/>
    <mergeCell ref="A229:A232"/>
    <mergeCell ref="A243:A244"/>
    <mergeCell ref="B244:D244"/>
    <mergeCell ref="A211:K211"/>
    <mergeCell ref="F212:G212"/>
    <mergeCell ref="A137:A138"/>
    <mergeCell ref="B138:D138"/>
    <mergeCell ref="B160:D160"/>
    <mergeCell ref="B182:D182"/>
    <mergeCell ref="B184:D184"/>
    <mergeCell ref="A234:A237"/>
    <mergeCell ref="B238:D238"/>
    <mergeCell ref="A106:K106"/>
    <mergeCell ref="F107:G107"/>
    <mergeCell ref="F142:G142"/>
    <mergeCell ref="A176:K176"/>
    <mergeCell ref="A122:A123"/>
    <mergeCell ref="A168:A169"/>
    <mergeCell ref="B170:D170"/>
    <mergeCell ref="B124:D124"/>
    <mergeCell ref="B45:D45"/>
    <mergeCell ref="A99:A100"/>
    <mergeCell ref="B167:D167"/>
    <mergeCell ref="B77:D77"/>
    <mergeCell ref="B88:D88"/>
    <mergeCell ref="B148:D148"/>
    <mergeCell ref="B155:D155"/>
    <mergeCell ref="B103:D103"/>
    <mergeCell ref="B111:D111"/>
    <mergeCell ref="B121:D121"/>
    <mergeCell ref="F72:G72"/>
    <mergeCell ref="B22:D22"/>
    <mergeCell ref="A46:A47"/>
    <mergeCell ref="B47:D47"/>
    <mergeCell ref="A26:A30"/>
    <mergeCell ref="A141:K141"/>
    <mergeCell ref="B54:D54"/>
    <mergeCell ref="B59:D59"/>
    <mergeCell ref="A89:A90"/>
    <mergeCell ref="B92:D92"/>
    <mergeCell ref="A486:A487"/>
    <mergeCell ref="A488:A489"/>
    <mergeCell ref="B489:D489"/>
    <mergeCell ref="A495:A496"/>
    <mergeCell ref="B497:D497"/>
    <mergeCell ref="F3:G3"/>
    <mergeCell ref="F37:G37"/>
    <mergeCell ref="A36:K36"/>
    <mergeCell ref="B35:D35"/>
    <mergeCell ref="A71:K71"/>
    <mergeCell ref="B626:D626"/>
    <mergeCell ref="A648:A649"/>
    <mergeCell ref="A565:A568"/>
    <mergeCell ref="B608:D608"/>
    <mergeCell ref="B621:D621"/>
    <mergeCell ref="A514:A518"/>
    <mergeCell ref="A520:A523"/>
    <mergeCell ref="A570:A577"/>
    <mergeCell ref="B605:D605"/>
    <mergeCell ref="B582:D582"/>
    <mergeCell ref="A583:A584"/>
    <mergeCell ref="B584:D584"/>
    <mergeCell ref="B586:D586"/>
    <mergeCell ref="B588:D588"/>
    <mergeCell ref="B663:D663"/>
    <mergeCell ref="B629:D629"/>
    <mergeCell ref="B592:D592"/>
    <mergeCell ref="A606:A607"/>
    <mergeCell ref="B649:D649"/>
    <mergeCell ref="B623:D623"/>
    <mergeCell ref="B601:D601"/>
    <mergeCell ref="B611:D611"/>
    <mergeCell ref="A615:A616"/>
    <mergeCell ref="B616:D616"/>
    <mergeCell ref="A715:A716"/>
    <mergeCell ref="A666:K666"/>
    <mergeCell ref="B618:D618"/>
    <mergeCell ref="B647:D647"/>
    <mergeCell ref="B767:D767"/>
    <mergeCell ref="A650:A652"/>
    <mergeCell ref="B676:D676"/>
    <mergeCell ref="B684:D684"/>
    <mergeCell ref="B714:D714"/>
    <mergeCell ref="B653:D653"/>
    <mergeCell ref="A791:A792"/>
    <mergeCell ref="B780:D780"/>
    <mergeCell ref="B639:D639"/>
    <mergeCell ref="B643:D643"/>
    <mergeCell ref="B645:D645"/>
    <mergeCell ref="B636:D636"/>
    <mergeCell ref="A654:A662"/>
    <mergeCell ref="A709:A713"/>
    <mergeCell ref="A751:A752"/>
    <mergeCell ref="B753:D753"/>
    <mergeCell ref="A670:A675"/>
    <mergeCell ref="B694:D694"/>
    <mergeCell ref="B696:D696"/>
    <mergeCell ref="B698:D698"/>
    <mergeCell ref="B690:D690"/>
    <mergeCell ref="B692:D692"/>
    <mergeCell ref="B681:D681"/>
    <mergeCell ref="B679:D679"/>
    <mergeCell ref="B783:D783"/>
    <mergeCell ref="B792:D792"/>
    <mergeCell ref="B794:D794"/>
    <mergeCell ref="B858:D858"/>
    <mergeCell ref="B848:D848"/>
    <mergeCell ref="B800:D800"/>
    <mergeCell ref="B804:D804"/>
    <mergeCell ref="B802:D802"/>
    <mergeCell ref="B750:D750"/>
    <mergeCell ref="B708:D708"/>
    <mergeCell ref="B687:D687"/>
    <mergeCell ref="B769:D769"/>
    <mergeCell ref="B729:D729"/>
    <mergeCell ref="B731:D731"/>
    <mergeCell ref="B733:D733"/>
    <mergeCell ref="B757:D757"/>
    <mergeCell ref="B717:D717"/>
    <mergeCell ref="A758:A759"/>
    <mergeCell ref="B759:D759"/>
    <mergeCell ref="B761:D761"/>
    <mergeCell ref="B765:D765"/>
    <mergeCell ref="B790:D790"/>
    <mergeCell ref="A795:A799"/>
    <mergeCell ref="A770:K770"/>
    <mergeCell ref="B776:D776"/>
    <mergeCell ref="B785:D785"/>
    <mergeCell ref="B788:D788"/>
    <mergeCell ref="A855:A856"/>
    <mergeCell ref="B856:D856"/>
    <mergeCell ref="B816:D816"/>
    <mergeCell ref="B827:D827"/>
    <mergeCell ref="B831:D831"/>
    <mergeCell ref="A832:A835"/>
    <mergeCell ref="B852:D852"/>
    <mergeCell ref="B836:D836"/>
    <mergeCell ref="B854:D854"/>
    <mergeCell ref="B845:D845"/>
    <mergeCell ref="A868:A873"/>
    <mergeCell ref="B873:D873"/>
    <mergeCell ref="A885:A887"/>
    <mergeCell ref="B884:D884"/>
    <mergeCell ref="B880:D880"/>
    <mergeCell ref="B882:D882"/>
    <mergeCell ref="B860:D860"/>
    <mergeCell ref="B924:D924"/>
    <mergeCell ref="B966:D966"/>
    <mergeCell ref="B1012:D1012"/>
    <mergeCell ref="B968:D968"/>
    <mergeCell ref="B971:D971"/>
    <mergeCell ref="B997:D997"/>
    <mergeCell ref="B963:D963"/>
    <mergeCell ref="B956:D956"/>
    <mergeCell ref="B1000:D1000"/>
    <mergeCell ref="A907:A908"/>
    <mergeCell ref="B908:D908"/>
    <mergeCell ref="A918:A921"/>
    <mergeCell ref="B952:D952"/>
    <mergeCell ref="B915:D915"/>
    <mergeCell ref="B917:D917"/>
    <mergeCell ref="B922:D922"/>
    <mergeCell ref="B931:D931"/>
    <mergeCell ref="B936:D936"/>
    <mergeCell ref="B934:D934"/>
    <mergeCell ref="A1021:A1022"/>
    <mergeCell ref="B1036:D1036"/>
    <mergeCell ref="B1038:D1038"/>
    <mergeCell ref="B1049:D1049"/>
    <mergeCell ref="A1048:A1049"/>
    <mergeCell ref="A996:A997"/>
    <mergeCell ref="B1006:D1006"/>
    <mergeCell ref="B1023:D1023"/>
    <mergeCell ref="B1025:D1025"/>
    <mergeCell ref="A998:A999"/>
    <mergeCell ref="B939:D939"/>
    <mergeCell ref="B11:D11"/>
    <mergeCell ref="B13:D13"/>
    <mergeCell ref="B19:D19"/>
    <mergeCell ref="B31:D31"/>
    <mergeCell ref="B41:D41"/>
    <mergeCell ref="B43:D43"/>
    <mergeCell ref="B25:D25"/>
    <mergeCell ref="B556:D556"/>
    <mergeCell ref="B551:D551"/>
    <mergeCell ref="A491:K491"/>
    <mergeCell ref="F492:G492"/>
    <mergeCell ref="A526:K526"/>
    <mergeCell ref="A1089:A1090"/>
    <mergeCell ref="B1090:D1090"/>
    <mergeCell ref="B1055:D1055"/>
    <mergeCell ref="B1057:D1057"/>
    <mergeCell ref="A1067:A1069"/>
    <mergeCell ref="B545:D545"/>
    <mergeCell ref="B540:D540"/>
    <mergeCell ref="B461:D461"/>
    <mergeCell ref="B474:D474"/>
    <mergeCell ref="B476:D476"/>
    <mergeCell ref="B478:D478"/>
    <mergeCell ref="B487:D487"/>
    <mergeCell ref="B467:D467"/>
    <mergeCell ref="B480:D480"/>
    <mergeCell ref="B483:D483"/>
    <mergeCell ref="B485:D485"/>
    <mergeCell ref="A490:K490"/>
    <mergeCell ref="A533:A535"/>
    <mergeCell ref="B535:D535"/>
    <mergeCell ref="B558:D558"/>
    <mergeCell ref="B504:D504"/>
    <mergeCell ref="B513:D513"/>
    <mergeCell ref="B519:D519"/>
    <mergeCell ref="B524:D524"/>
    <mergeCell ref="B532:D532"/>
    <mergeCell ref="B509:D509"/>
    <mergeCell ref="A525:K525"/>
    <mergeCell ref="B542:D542"/>
    <mergeCell ref="B1020:D1020"/>
    <mergeCell ref="B1009:D1009"/>
    <mergeCell ref="B898:D898"/>
    <mergeCell ref="B901:D901"/>
    <mergeCell ref="B904:D904"/>
    <mergeCell ref="B928:D928"/>
    <mergeCell ref="B906:D906"/>
    <mergeCell ref="B926:D926"/>
    <mergeCell ref="B960:D960"/>
    <mergeCell ref="B1014:D1014"/>
    <mergeCell ref="B975:D975"/>
    <mergeCell ref="B977:D977"/>
    <mergeCell ref="B991:D991"/>
    <mergeCell ref="B993:D993"/>
    <mergeCell ref="B995:D995"/>
    <mergeCell ref="B986:D986"/>
    <mergeCell ref="B989:D989"/>
    <mergeCell ref="B1063:D1063"/>
    <mergeCell ref="B1066:D1066"/>
    <mergeCell ref="B1028:D1028"/>
    <mergeCell ref="B1030:D1030"/>
    <mergeCell ref="B1034:D1034"/>
    <mergeCell ref="B1106:D1106"/>
    <mergeCell ref="B1082:D1082"/>
    <mergeCell ref="B1102:D1102"/>
    <mergeCell ref="B1096:D1096"/>
    <mergeCell ref="B65:D65"/>
    <mergeCell ref="B98:D98"/>
    <mergeCell ref="B101:D101"/>
    <mergeCell ref="B130:D130"/>
    <mergeCell ref="B132:D132"/>
    <mergeCell ref="B136:D136"/>
    <mergeCell ref="B90:D90"/>
    <mergeCell ref="B80:D80"/>
    <mergeCell ref="B162:D162"/>
    <mergeCell ref="B1040:D1040"/>
    <mergeCell ref="B1094:D1094"/>
    <mergeCell ref="B1047:D1047"/>
    <mergeCell ref="B1061:D1061"/>
    <mergeCell ref="B1104:D1104"/>
    <mergeCell ref="B1098:D1098"/>
    <mergeCell ref="B1100:D1100"/>
    <mergeCell ref="B1076:D1076"/>
    <mergeCell ref="B1080:D1080"/>
    <mergeCell ref="A355:A357"/>
    <mergeCell ref="B358:D358"/>
    <mergeCell ref="B890:D890"/>
    <mergeCell ref="B892:D892"/>
    <mergeCell ref="B863:D863"/>
    <mergeCell ref="B867:D867"/>
    <mergeCell ref="B888:D888"/>
    <mergeCell ref="A386:K386"/>
    <mergeCell ref="F387:G387"/>
    <mergeCell ref="F422:G422"/>
    <mergeCell ref="A561:K561"/>
    <mergeCell ref="F562:G562"/>
    <mergeCell ref="A596:K596"/>
    <mergeCell ref="F597:G597"/>
    <mergeCell ref="A631:K631"/>
    <mergeCell ref="F632:G632"/>
    <mergeCell ref="A619:A620"/>
    <mergeCell ref="B614:D614"/>
    <mergeCell ref="B569:D569"/>
    <mergeCell ref="B578:D578"/>
    <mergeCell ref="F667:G667"/>
    <mergeCell ref="A701:K701"/>
    <mergeCell ref="F702:G702"/>
    <mergeCell ref="A736:K736"/>
    <mergeCell ref="F737:G737"/>
    <mergeCell ref="B744:D744"/>
    <mergeCell ref="A723:A724"/>
    <mergeCell ref="B724:D724"/>
    <mergeCell ref="B727:D727"/>
    <mergeCell ref="B722:D722"/>
    <mergeCell ref="F771:G771"/>
    <mergeCell ref="A805:K805"/>
    <mergeCell ref="F806:G806"/>
    <mergeCell ref="A840:K840"/>
    <mergeCell ref="F841:G841"/>
    <mergeCell ref="A875:K875"/>
    <mergeCell ref="B813:D813"/>
    <mergeCell ref="B819:D819"/>
    <mergeCell ref="B821:D821"/>
    <mergeCell ref="B823:D823"/>
    <mergeCell ref="A910:K910"/>
    <mergeCell ref="F911:G911"/>
    <mergeCell ref="A945:K945"/>
    <mergeCell ref="F946:G946"/>
    <mergeCell ref="A980:K980"/>
    <mergeCell ref="B941:D941"/>
    <mergeCell ref="A972:A973"/>
    <mergeCell ref="B973:D973"/>
    <mergeCell ref="B943:D943"/>
    <mergeCell ref="B958:D958"/>
    <mergeCell ref="A1120:K1120"/>
    <mergeCell ref="F981:G981"/>
    <mergeCell ref="A1015:K1015"/>
    <mergeCell ref="F1016:G1016"/>
    <mergeCell ref="A1050:K1050"/>
    <mergeCell ref="F1051:G1051"/>
    <mergeCell ref="A1083:K1083"/>
    <mergeCell ref="B1070:D1070"/>
    <mergeCell ref="B1072:D1072"/>
    <mergeCell ref="B1045:D1045"/>
    <mergeCell ref="A1118:K1118"/>
    <mergeCell ref="B1088:D1088"/>
    <mergeCell ref="A560:K560"/>
    <mergeCell ref="A595:K595"/>
    <mergeCell ref="A630:K630"/>
    <mergeCell ref="A665:K665"/>
    <mergeCell ref="A700:K700"/>
    <mergeCell ref="A735:K735"/>
    <mergeCell ref="F1084:G1084"/>
    <mergeCell ref="F876:G876"/>
  </mergeCells>
  <printOptions horizontalCentered="1"/>
  <pageMargins left="0.31496062992125984" right="0.31496062992125984" top="0.7874015748031497" bottom="0.3937007874015748" header="0.5118110236220472" footer="0.5118110236220472"/>
  <pageSetup fitToHeight="6" fitToWidth="6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showGridLines="0" zoomScalePageLayoutView="0" workbookViewId="0" topLeftCell="A73">
      <selection activeCell="O95" sqref="O95"/>
    </sheetView>
  </sheetViews>
  <sheetFormatPr defaultColWidth="9.00390625" defaultRowHeight="15"/>
  <cols>
    <col min="1" max="1" width="7.421875" style="336" customWidth="1"/>
    <col min="2" max="4" width="9.00390625" style="336" customWidth="1"/>
    <col min="5" max="5" width="39.8515625" style="336" customWidth="1"/>
    <col min="6" max="7" width="9.00390625" style="336" customWidth="1"/>
    <col min="8" max="8" width="10.28125" style="336" customWidth="1"/>
    <col min="9" max="10" width="9.00390625" style="336" customWidth="1"/>
    <col min="11" max="11" width="12.00390625" style="336" customWidth="1"/>
    <col min="12" max="16384" width="9.00390625" style="336" customWidth="1"/>
  </cols>
  <sheetData>
    <row r="1" spans="1:5" ht="15">
      <c r="A1" s="484" t="s">
        <v>27</v>
      </c>
      <c r="B1" s="484"/>
      <c r="C1" s="484"/>
      <c r="D1" s="484"/>
      <c r="E1" s="484"/>
    </row>
    <row r="2" ht="5.25" customHeight="1" thickBot="1"/>
    <row r="3" spans="1:11" ht="36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510" t="s">
        <v>5</v>
      </c>
      <c r="G3" s="511"/>
      <c r="H3" s="25" t="s">
        <v>6</v>
      </c>
      <c r="I3" s="5" t="s">
        <v>7</v>
      </c>
      <c r="J3" s="6" t="s">
        <v>8</v>
      </c>
      <c r="K3" s="7" t="s">
        <v>9</v>
      </c>
    </row>
    <row r="4" spans="1:11" ht="15.75" thickBot="1">
      <c r="A4" s="8" t="s">
        <v>10</v>
      </c>
      <c r="B4" s="9"/>
      <c r="C4" s="13"/>
      <c r="D4" s="11"/>
      <c r="E4" s="10"/>
      <c r="F4" s="26" t="s">
        <v>11</v>
      </c>
      <c r="G4" s="27" t="s">
        <v>12</v>
      </c>
      <c r="H4" s="28" t="s">
        <v>13</v>
      </c>
      <c r="I4" s="12" t="s">
        <v>14</v>
      </c>
      <c r="J4" s="14" t="s">
        <v>15</v>
      </c>
      <c r="K4" s="15" t="s">
        <v>16</v>
      </c>
    </row>
    <row r="5" ht="3.75" customHeight="1">
      <c r="A5" s="337"/>
    </row>
    <row r="6" ht="15">
      <c r="A6" s="423" t="s">
        <v>1054</v>
      </c>
    </row>
    <row r="7" spans="1:11" ht="15">
      <c r="A7" s="76">
        <v>1</v>
      </c>
      <c r="B7" s="16"/>
      <c r="C7" s="38" t="s">
        <v>49</v>
      </c>
      <c r="D7" s="16" t="s">
        <v>18</v>
      </c>
      <c r="E7" s="338" t="s">
        <v>50</v>
      </c>
      <c r="F7" s="81">
        <v>2.284</v>
      </c>
      <c r="G7" s="81">
        <v>2.669</v>
      </c>
      <c r="H7" s="39">
        <f>G7-F7</f>
        <v>0.38500000000000023</v>
      </c>
      <c r="I7" s="40">
        <v>6.4</v>
      </c>
      <c r="J7" s="41">
        <v>898</v>
      </c>
      <c r="K7" s="21">
        <f>SUM(H7*I7*J7)</f>
        <v>2212.6720000000014</v>
      </c>
    </row>
    <row r="8" spans="1:11" ht="15">
      <c r="A8" s="92"/>
      <c r="B8" s="16"/>
      <c r="C8" s="38" t="s">
        <v>49</v>
      </c>
      <c r="D8" s="16" t="s">
        <v>18</v>
      </c>
      <c r="E8" s="338" t="s">
        <v>51</v>
      </c>
      <c r="F8" s="81">
        <v>5.439</v>
      </c>
      <c r="G8" s="81">
        <v>6.18</v>
      </c>
      <c r="H8" s="39">
        <f>G8-F8</f>
        <v>0.7409999999999997</v>
      </c>
      <c r="I8" s="40">
        <v>6.3</v>
      </c>
      <c r="J8" s="41">
        <v>898</v>
      </c>
      <c r="K8" s="21">
        <f>SUM(H8*I8*J8)</f>
        <v>4192.133399999998</v>
      </c>
    </row>
    <row r="9" spans="1:11" ht="15">
      <c r="A9" s="77"/>
      <c r="B9" s="512" t="s">
        <v>52</v>
      </c>
      <c r="C9" s="575"/>
      <c r="D9" s="576"/>
      <c r="E9" s="339"/>
      <c r="F9" s="88"/>
      <c r="G9" s="88"/>
      <c r="H9" s="23">
        <f>SUM(H7:H8)</f>
        <v>1.126</v>
      </c>
      <c r="I9" s="37"/>
      <c r="J9" s="32"/>
      <c r="K9" s="22">
        <f>SUM(K7:K8)</f>
        <v>6404.805399999999</v>
      </c>
    </row>
    <row r="10" spans="1:11" ht="15">
      <c r="A10" s="577">
        <v>2</v>
      </c>
      <c r="B10" s="45"/>
      <c r="C10" s="45" t="s">
        <v>199</v>
      </c>
      <c r="D10" s="16" t="s">
        <v>18</v>
      </c>
      <c r="E10" s="35" t="s">
        <v>201</v>
      </c>
      <c r="F10" s="29">
        <v>11.67</v>
      </c>
      <c r="G10" s="29">
        <v>12.956</v>
      </c>
      <c r="H10" s="29">
        <f>G10-F10</f>
        <v>1.2859999999999996</v>
      </c>
      <c r="I10" s="191">
        <v>6.5</v>
      </c>
      <c r="J10" s="45">
        <v>898</v>
      </c>
      <c r="K10" s="21">
        <f>SUM(H10*I10*J10)</f>
        <v>7506.381999999999</v>
      </c>
    </row>
    <row r="11" spans="1:11" ht="15">
      <c r="A11" s="578"/>
      <c r="B11" s="515" t="s">
        <v>938</v>
      </c>
      <c r="C11" s="516"/>
      <c r="D11" s="517"/>
      <c r="E11" s="63"/>
      <c r="F11" s="29"/>
      <c r="G11" s="29"/>
      <c r="H11" s="67">
        <v>1.286</v>
      </c>
      <c r="I11" s="205"/>
      <c r="J11" s="204"/>
      <c r="K11" s="22">
        <v>7506</v>
      </c>
    </row>
    <row r="12" spans="1:11" ht="15">
      <c r="A12" s="332">
        <v>3</v>
      </c>
      <c r="B12" s="16"/>
      <c r="C12" s="38" t="s">
        <v>268</v>
      </c>
      <c r="D12" s="16" t="s">
        <v>18</v>
      </c>
      <c r="E12" s="80" t="s">
        <v>269</v>
      </c>
      <c r="F12" s="81">
        <v>1.675</v>
      </c>
      <c r="G12" s="81">
        <v>2.078</v>
      </c>
      <c r="H12" s="39">
        <f>G12-F12</f>
        <v>0.4029999999999998</v>
      </c>
      <c r="I12" s="40">
        <v>5.6</v>
      </c>
      <c r="J12" s="41">
        <v>855</v>
      </c>
      <c r="K12" s="21">
        <f>SUM(H12*I12*J12)</f>
        <v>1929.563999999999</v>
      </c>
    </row>
    <row r="13" spans="1:11" ht="15">
      <c r="A13" s="333"/>
      <c r="B13" s="515" t="s">
        <v>270</v>
      </c>
      <c r="C13" s="516"/>
      <c r="D13" s="517"/>
      <c r="E13" s="340"/>
      <c r="F13" s="88"/>
      <c r="G13" s="88"/>
      <c r="H13" s="42">
        <f>SUM(H12)</f>
        <v>0.4029999999999998</v>
      </c>
      <c r="I13" s="43"/>
      <c r="J13" s="44"/>
      <c r="K13" s="22">
        <f>SUM(K12:K12)</f>
        <v>1929.563999999999</v>
      </c>
    </row>
    <row r="14" spans="1:11" ht="15">
      <c r="A14" s="301">
        <v>4</v>
      </c>
      <c r="B14" s="45"/>
      <c r="C14" s="45" t="s">
        <v>325</v>
      </c>
      <c r="D14" s="16" t="s">
        <v>18</v>
      </c>
      <c r="E14" s="63" t="s">
        <v>327</v>
      </c>
      <c r="F14" s="29">
        <v>3.75</v>
      </c>
      <c r="G14" s="29">
        <v>4.119</v>
      </c>
      <c r="H14" s="29">
        <f>G14-F14</f>
        <v>0.3689999999999998</v>
      </c>
      <c r="I14" s="191">
        <v>4.1</v>
      </c>
      <c r="J14" s="45">
        <v>855</v>
      </c>
      <c r="K14" s="21">
        <f>SUM(H14*I14*J14)</f>
        <v>1293.5294999999992</v>
      </c>
    </row>
    <row r="15" spans="1:11" ht="15">
      <c r="A15" s="341"/>
      <c r="B15" s="515" t="s">
        <v>942</v>
      </c>
      <c r="C15" s="516"/>
      <c r="D15" s="517"/>
      <c r="E15" s="63"/>
      <c r="F15" s="29"/>
      <c r="G15" s="29"/>
      <c r="H15" s="67">
        <v>0.369</v>
      </c>
      <c r="I15" s="205"/>
      <c r="J15" s="204"/>
      <c r="K15" s="22">
        <v>1294</v>
      </c>
    </row>
    <row r="16" spans="1:11" ht="15">
      <c r="A16" s="301">
        <v>5</v>
      </c>
      <c r="B16" s="45"/>
      <c r="C16" s="45" t="s">
        <v>376</v>
      </c>
      <c r="D16" s="16" t="s">
        <v>18</v>
      </c>
      <c r="E16" s="63" t="s">
        <v>381</v>
      </c>
      <c r="F16" s="29">
        <v>6.26</v>
      </c>
      <c r="G16" s="29">
        <v>6.562</v>
      </c>
      <c r="H16" s="29">
        <f>G16-F16</f>
        <v>0.3020000000000005</v>
      </c>
      <c r="I16" s="191">
        <v>5.5</v>
      </c>
      <c r="J16" s="45">
        <v>855</v>
      </c>
      <c r="K16" s="21">
        <f>SUM(H16*I16*J16)</f>
        <v>1420.1550000000022</v>
      </c>
    </row>
    <row r="17" spans="1:11" ht="15">
      <c r="A17" s="341"/>
      <c r="B17" s="515" t="s">
        <v>945</v>
      </c>
      <c r="C17" s="516"/>
      <c r="D17" s="517"/>
      <c r="E17" s="63"/>
      <c r="F17" s="29"/>
      <c r="G17" s="29"/>
      <c r="H17" s="67">
        <v>0.302</v>
      </c>
      <c r="I17" s="205"/>
      <c r="J17" s="204"/>
      <c r="K17" s="22">
        <v>1420</v>
      </c>
    </row>
    <row r="18" spans="1:11" ht="15">
      <c r="A18" s="332">
        <v>6</v>
      </c>
      <c r="B18" s="16"/>
      <c r="C18" s="38" t="s">
        <v>442</v>
      </c>
      <c r="D18" s="16" t="s">
        <v>18</v>
      </c>
      <c r="E18" s="342" t="s">
        <v>444</v>
      </c>
      <c r="F18" s="81">
        <v>0.83</v>
      </c>
      <c r="G18" s="81">
        <v>1.5</v>
      </c>
      <c r="H18" s="39">
        <f>G18-F18</f>
        <v>0.67</v>
      </c>
      <c r="I18" s="40">
        <v>4.2</v>
      </c>
      <c r="J18" s="41">
        <v>898</v>
      </c>
      <c r="K18" s="21">
        <f>SUM(H18*I18*J18)</f>
        <v>2526.9720000000007</v>
      </c>
    </row>
    <row r="19" spans="1:11" ht="15">
      <c r="A19" s="341"/>
      <c r="B19" s="515" t="s">
        <v>957</v>
      </c>
      <c r="C19" s="516"/>
      <c r="D19" s="517"/>
      <c r="E19" s="63"/>
      <c r="F19" s="29"/>
      <c r="G19" s="29"/>
      <c r="H19" s="67">
        <v>0.67</v>
      </c>
      <c r="I19" s="205"/>
      <c r="J19" s="204"/>
      <c r="K19" s="22">
        <v>2527</v>
      </c>
    </row>
    <row r="20" spans="1:11" ht="15">
      <c r="A20" s="332">
        <v>7</v>
      </c>
      <c r="B20" s="16"/>
      <c r="C20" s="38" t="s">
        <v>671</v>
      </c>
      <c r="D20" s="16" t="s">
        <v>18</v>
      </c>
      <c r="E20" s="80" t="s">
        <v>672</v>
      </c>
      <c r="F20" s="81">
        <v>0</v>
      </c>
      <c r="G20" s="81">
        <v>0.7</v>
      </c>
      <c r="H20" s="39">
        <f>G20-F20</f>
        <v>0.7</v>
      </c>
      <c r="I20" s="40">
        <v>6.5</v>
      </c>
      <c r="J20" s="41">
        <v>855</v>
      </c>
      <c r="K20" s="21">
        <f>SUM(H20*I20*J20)</f>
        <v>3890.25</v>
      </c>
    </row>
    <row r="21" spans="1:11" ht="15">
      <c r="A21" s="341"/>
      <c r="B21" s="515" t="s">
        <v>675</v>
      </c>
      <c r="C21" s="516"/>
      <c r="D21" s="517"/>
      <c r="E21" s="63"/>
      <c r="F21" s="29"/>
      <c r="G21" s="29"/>
      <c r="H21" s="67">
        <v>0.7</v>
      </c>
      <c r="I21" s="205"/>
      <c r="J21" s="204"/>
      <c r="K21" s="22">
        <v>3890</v>
      </c>
    </row>
    <row r="22" ht="15">
      <c r="A22" s="424" t="s">
        <v>1055</v>
      </c>
    </row>
    <row r="23" spans="1:11" ht="15">
      <c r="A23" s="579">
        <v>8</v>
      </c>
      <c r="B23" s="490"/>
      <c r="C23" s="491" t="s">
        <v>1078</v>
      </c>
      <c r="D23" s="490" t="s">
        <v>116</v>
      </c>
      <c r="E23" s="492" t="s">
        <v>1079</v>
      </c>
      <c r="F23" s="493">
        <v>19.543</v>
      </c>
      <c r="G23" s="493">
        <v>19.802</v>
      </c>
      <c r="H23" s="494">
        <v>0.259</v>
      </c>
      <c r="I23" s="495">
        <v>6</v>
      </c>
      <c r="J23" s="496">
        <v>890</v>
      </c>
      <c r="K23" s="497">
        <f>J23*I23*H23</f>
        <v>1383.06</v>
      </c>
    </row>
    <row r="24" spans="1:11" ht="15">
      <c r="A24" s="580"/>
      <c r="B24" s="581" t="s">
        <v>1080</v>
      </c>
      <c r="C24" s="582"/>
      <c r="D24" s="583"/>
      <c r="E24" s="498"/>
      <c r="F24" s="493"/>
      <c r="G24" s="493"/>
      <c r="H24" s="499">
        <f>G23-F23</f>
        <v>0.25900000000000034</v>
      </c>
      <c r="I24" s="500"/>
      <c r="J24" s="501"/>
      <c r="K24" s="502">
        <f>K23</f>
        <v>1383.06</v>
      </c>
    </row>
    <row r="25" spans="1:11" ht="15">
      <c r="A25" s="76">
        <v>9</v>
      </c>
      <c r="B25" s="16"/>
      <c r="C25" s="38" t="s">
        <v>191</v>
      </c>
      <c r="D25" s="16" t="s">
        <v>116</v>
      </c>
      <c r="E25" s="80" t="s">
        <v>1020</v>
      </c>
      <c r="F25" s="81">
        <v>3.048</v>
      </c>
      <c r="G25" s="81">
        <v>3.608</v>
      </c>
      <c r="H25" s="19">
        <v>0.56</v>
      </c>
      <c r="I25" s="36">
        <v>3.8</v>
      </c>
      <c r="J25" s="20">
        <v>890</v>
      </c>
      <c r="K25" s="21">
        <v>1894</v>
      </c>
    </row>
    <row r="26" spans="1:11" ht="15">
      <c r="A26" s="77"/>
      <c r="B26" s="542" t="s">
        <v>906</v>
      </c>
      <c r="C26" s="573"/>
      <c r="D26" s="574"/>
      <c r="E26" s="87"/>
      <c r="F26" s="88"/>
      <c r="G26" s="88"/>
      <c r="H26" s="42">
        <v>0.56</v>
      </c>
      <c r="I26" s="43"/>
      <c r="J26" s="44"/>
      <c r="K26" s="22">
        <v>1894</v>
      </c>
    </row>
    <row r="27" spans="1:11" ht="15">
      <c r="A27" s="298">
        <v>10</v>
      </c>
      <c r="B27" s="170" t="s">
        <v>88</v>
      </c>
      <c r="C27" s="171" t="s">
        <v>290</v>
      </c>
      <c r="D27" s="170" t="s">
        <v>116</v>
      </c>
      <c r="E27" s="344" t="s">
        <v>1024</v>
      </c>
      <c r="F27" s="345">
        <v>0</v>
      </c>
      <c r="G27" s="345">
        <v>0.217</v>
      </c>
      <c r="H27" s="346">
        <f>G27-F27</f>
        <v>0.217</v>
      </c>
      <c r="I27" s="347">
        <v>5.3</v>
      </c>
      <c r="J27" s="348">
        <v>890</v>
      </c>
      <c r="K27" s="349">
        <f>SUM(H27*I27*J27)</f>
        <v>1023.5889999999999</v>
      </c>
    </row>
    <row r="28" spans="1:11" ht="15">
      <c r="A28" s="341"/>
      <c r="B28" s="515" t="s">
        <v>918</v>
      </c>
      <c r="C28" s="516"/>
      <c r="D28" s="517"/>
      <c r="E28" s="63"/>
      <c r="F28" s="29"/>
      <c r="G28" s="29"/>
      <c r="H28" s="67">
        <v>0.217</v>
      </c>
      <c r="I28" s="205"/>
      <c r="J28" s="204"/>
      <c r="K28" s="94">
        <v>1024</v>
      </c>
    </row>
    <row r="29" spans="1:11" ht="15">
      <c r="A29" s="417">
        <v>11</v>
      </c>
      <c r="B29" s="152"/>
      <c r="C29" s="350" t="s">
        <v>351</v>
      </c>
      <c r="D29" s="351" t="s">
        <v>116</v>
      </c>
      <c r="E29" s="352" t="s">
        <v>1044</v>
      </c>
      <c r="F29" s="353">
        <v>2.637</v>
      </c>
      <c r="G29" s="353">
        <v>3.402</v>
      </c>
      <c r="H29" s="266">
        <v>0.765</v>
      </c>
      <c r="I29" s="267">
        <v>5.4</v>
      </c>
      <c r="J29" s="268">
        <v>890</v>
      </c>
      <c r="K29" s="418">
        <f>SUM(H29*I29*J29)</f>
        <v>3676.59</v>
      </c>
    </row>
    <row r="30" spans="1:11" ht="15">
      <c r="A30" s="421"/>
      <c r="B30" s="490"/>
      <c r="C30" s="491" t="s">
        <v>351</v>
      </c>
      <c r="D30" s="490" t="s">
        <v>116</v>
      </c>
      <c r="E30" s="492" t="s">
        <v>1077</v>
      </c>
      <c r="F30" s="493">
        <v>0</v>
      </c>
      <c r="G30" s="493">
        <v>0.713</v>
      </c>
      <c r="H30" s="494">
        <v>0.713</v>
      </c>
      <c r="I30" s="495">
        <v>6.5</v>
      </c>
      <c r="J30" s="496">
        <v>890</v>
      </c>
      <c r="K30" s="497">
        <f>J30*I30*H30</f>
        <v>4124.705</v>
      </c>
    </row>
    <row r="31" spans="1:11" ht="15">
      <c r="A31" s="341"/>
      <c r="B31" s="515" t="s">
        <v>932</v>
      </c>
      <c r="C31" s="516"/>
      <c r="D31" s="517"/>
      <c r="E31" s="63"/>
      <c r="F31" s="29"/>
      <c r="G31" s="29"/>
      <c r="H31" s="67">
        <f>SUM(H29+H30)</f>
        <v>1.478</v>
      </c>
      <c r="I31" s="205"/>
      <c r="J31" s="204"/>
      <c r="K31" s="489">
        <f>SUM(K29+K30)</f>
        <v>7801.295</v>
      </c>
    </row>
    <row r="32" spans="1:11" ht="15">
      <c r="A32" s="417">
        <v>12</v>
      </c>
      <c r="B32" s="152"/>
      <c r="C32" s="350" t="s">
        <v>445</v>
      </c>
      <c r="D32" s="351" t="s">
        <v>116</v>
      </c>
      <c r="E32" s="352" t="s">
        <v>447</v>
      </c>
      <c r="F32" s="353">
        <v>2.023</v>
      </c>
      <c r="G32" s="353">
        <v>2.55</v>
      </c>
      <c r="H32" s="266">
        <v>0.527</v>
      </c>
      <c r="I32" s="267">
        <v>5</v>
      </c>
      <c r="J32" s="268">
        <v>890</v>
      </c>
      <c r="K32" s="418">
        <f>SUM(H32*I32*J32)</f>
        <v>2345.15</v>
      </c>
    </row>
    <row r="33" spans="1:11" ht="15">
      <c r="A33" s="341"/>
      <c r="B33" s="515" t="s">
        <v>961</v>
      </c>
      <c r="C33" s="516"/>
      <c r="D33" s="517"/>
      <c r="E33" s="63"/>
      <c r="F33" s="29"/>
      <c r="G33" s="29"/>
      <c r="H33" s="67">
        <v>0.527</v>
      </c>
      <c r="I33" s="205"/>
      <c r="J33" s="204"/>
      <c r="K33" s="94">
        <v>2345</v>
      </c>
    </row>
    <row r="34" spans="1:11" ht="15">
      <c r="A34" s="467"/>
      <c r="B34" s="214"/>
      <c r="C34" s="214"/>
      <c r="D34" s="214"/>
      <c r="E34" s="201"/>
      <c r="F34" s="461"/>
      <c r="G34" s="461"/>
      <c r="H34" s="202"/>
      <c r="I34" s="227"/>
      <c r="J34" s="226"/>
      <c r="K34" s="179"/>
    </row>
    <row r="35" spans="1:11" ht="19.5" customHeight="1" thickBot="1">
      <c r="A35" s="572">
        <v>36</v>
      </c>
      <c r="B35" s="572"/>
      <c r="C35" s="572"/>
      <c r="D35" s="572"/>
      <c r="E35" s="572"/>
      <c r="F35" s="572"/>
      <c r="G35" s="572"/>
      <c r="H35" s="572"/>
      <c r="I35" s="572"/>
      <c r="J35" s="572"/>
      <c r="K35" s="572"/>
    </row>
    <row r="36" spans="1:11" ht="36">
      <c r="A36" s="1" t="s">
        <v>0</v>
      </c>
      <c r="B36" s="2" t="s">
        <v>1</v>
      </c>
      <c r="C36" s="3" t="s">
        <v>2</v>
      </c>
      <c r="D36" s="4" t="s">
        <v>3</v>
      </c>
      <c r="E36" s="3" t="s">
        <v>4</v>
      </c>
      <c r="F36" s="510" t="s">
        <v>5</v>
      </c>
      <c r="G36" s="511"/>
      <c r="H36" s="25" t="s">
        <v>6</v>
      </c>
      <c r="I36" s="5" t="s">
        <v>7</v>
      </c>
      <c r="J36" s="6" t="s">
        <v>8</v>
      </c>
      <c r="K36" s="7" t="s">
        <v>9</v>
      </c>
    </row>
    <row r="37" spans="1:11" ht="15.75" thickBot="1">
      <c r="A37" s="8" t="s">
        <v>10</v>
      </c>
      <c r="B37" s="9"/>
      <c r="C37" s="13"/>
      <c r="D37" s="11"/>
      <c r="E37" s="10"/>
      <c r="F37" s="26" t="s">
        <v>11</v>
      </c>
      <c r="G37" s="27" t="s">
        <v>12</v>
      </c>
      <c r="H37" s="28" t="s">
        <v>13</v>
      </c>
      <c r="I37" s="12" t="s">
        <v>14</v>
      </c>
      <c r="J37" s="14" t="s">
        <v>15</v>
      </c>
      <c r="K37" s="15" t="s">
        <v>16</v>
      </c>
    </row>
    <row r="38" ht="3.75" customHeight="1">
      <c r="A38" s="337"/>
    </row>
    <row r="39" spans="1:11" ht="15">
      <c r="A39" s="298">
        <v>13</v>
      </c>
      <c r="B39" s="144"/>
      <c r="C39" s="159" t="s">
        <v>575</v>
      </c>
      <c r="D39" s="144" t="s">
        <v>116</v>
      </c>
      <c r="E39" s="354" t="s">
        <v>1023</v>
      </c>
      <c r="F39" s="355">
        <v>2.118</v>
      </c>
      <c r="G39" s="355">
        <v>2.552</v>
      </c>
      <c r="H39" s="273">
        <f>G39-F39</f>
        <v>0.43400000000000016</v>
      </c>
      <c r="I39" s="274">
        <v>4.7</v>
      </c>
      <c r="J39" s="276">
        <v>890</v>
      </c>
      <c r="K39" s="160">
        <f>SUM(H39*I39*J39)</f>
        <v>1815.422000000001</v>
      </c>
    </row>
    <row r="40" spans="1:11" ht="15">
      <c r="A40" s="341"/>
      <c r="B40" s="515" t="s">
        <v>984</v>
      </c>
      <c r="C40" s="516"/>
      <c r="D40" s="517"/>
      <c r="E40" s="63"/>
      <c r="F40" s="29"/>
      <c r="G40" s="29"/>
      <c r="H40" s="67">
        <v>0.434</v>
      </c>
      <c r="I40" s="205"/>
      <c r="J40" s="204"/>
      <c r="K40" s="94">
        <v>1815</v>
      </c>
    </row>
    <row r="41" ht="15">
      <c r="A41" s="424" t="s">
        <v>1056</v>
      </c>
    </row>
    <row r="42" spans="1:11" ht="15">
      <c r="A42" s="137">
        <v>14</v>
      </c>
      <c r="B42" s="100"/>
      <c r="C42" s="99" t="s">
        <v>77</v>
      </c>
      <c r="D42" s="100" t="s">
        <v>29</v>
      </c>
      <c r="E42" s="109" t="s">
        <v>78</v>
      </c>
      <c r="F42" s="102">
        <v>1.515</v>
      </c>
      <c r="G42" s="102">
        <v>2.356</v>
      </c>
      <c r="H42" s="102">
        <v>0.841</v>
      </c>
      <c r="I42" s="103">
        <v>5.7</v>
      </c>
      <c r="J42" s="104">
        <v>400</v>
      </c>
      <c r="K42" s="21">
        <f>SUM(H42*I42*J42*1.21)</f>
        <v>2320.1508</v>
      </c>
    </row>
    <row r="43" spans="1:11" ht="15">
      <c r="A43" s="108"/>
      <c r="B43" s="515" t="s">
        <v>79</v>
      </c>
      <c r="C43" s="516"/>
      <c r="D43" s="517"/>
      <c r="E43" s="113"/>
      <c r="F43" s="114"/>
      <c r="G43" s="114"/>
      <c r="H43" s="110">
        <f>SUBTOTAL(9,H42:H42)</f>
        <v>0.841</v>
      </c>
      <c r="I43" s="115"/>
      <c r="J43" s="116"/>
      <c r="K43" s="22">
        <f>SUBTOTAL(9,K42:K42)</f>
        <v>2320.1508</v>
      </c>
    </row>
    <row r="44" spans="1:11" ht="15">
      <c r="A44" s="138">
        <v>15</v>
      </c>
      <c r="B44" s="100"/>
      <c r="C44" s="99" t="s">
        <v>106</v>
      </c>
      <c r="D44" s="100" t="s">
        <v>29</v>
      </c>
      <c r="E44" s="109" t="s">
        <v>1025</v>
      </c>
      <c r="F44" s="102">
        <v>0.599</v>
      </c>
      <c r="G44" s="102">
        <v>1.143</v>
      </c>
      <c r="H44" s="102">
        <v>0.544</v>
      </c>
      <c r="I44" s="103">
        <v>4.2</v>
      </c>
      <c r="J44" s="104">
        <v>550</v>
      </c>
      <c r="K44" s="21">
        <f>SUM(H44*I44*J44*1.21)</f>
        <v>1520.5344</v>
      </c>
    </row>
    <row r="45" spans="1:11" ht="15">
      <c r="A45" s="108"/>
      <c r="B45" s="515" t="s">
        <v>108</v>
      </c>
      <c r="C45" s="516"/>
      <c r="D45" s="517"/>
      <c r="E45" s="113"/>
      <c r="F45" s="114"/>
      <c r="G45" s="114"/>
      <c r="H45" s="110">
        <f>SUBTOTAL(9,H44:H44)</f>
        <v>0.544</v>
      </c>
      <c r="I45" s="115"/>
      <c r="J45" s="116"/>
      <c r="K45" s="22">
        <f>SUBTOTAL(9,K44:K44)</f>
        <v>1520.5344</v>
      </c>
    </row>
    <row r="46" spans="1:11" ht="15">
      <c r="A46" s="137">
        <v>16</v>
      </c>
      <c r="B46" s="100"/>
      <c r="C46" s="99" t="s">
        <v>419</v>
      </c>
      <c r="D46" s="100" t="s">
        <v>29</v>
      </c>
      <c r="E46" s="101" t="s">
        <v>1026</v>
      </c>
      <c r="F46" s="102">
        <v>0</v>
      </c>
      <c r="G46" s="102">
        <v>0.311</v>
      </c>
      <c r="H46" s="102">
        <v>0.311</v>
      </c>
      <c r="I46" s="103">
        <v>5.3</v>
      </c>
      <c r="J46" s="104">
        <v>550</v>
      </c>
      <c r="K46" s="21">
        <f>SUM(H46*I46*J46*1.21)</f>
        <v>1096.94365</v>
      </c>
    </row>
    <row r="47" spans="1:11" ht="15">
      <c r="A47" s="108"/>
      <c r="B47" s="515" t="s">
        <v>420</v>
      </c>
      <c r="C47" s="516"/>
      <c r="D47" s="517"/>
      <c r="E47" s="213"/>
      <c r="F47" s="114"/>
      <c r="G47" s="114"/>
      <c r="H47" s="110">
        <f>SUBTOTAL(9,H46:H46)</f>
        <v>0.311</v>
      </c>
      <c r="I47" s="115"/>
      <c r="J47" s="116"/>
      <c r="K47" s="22">
        <f>SUBTOTAL(9,K46:K46)</f>
        <v>1096.94365</v>
      </c>
    </row>
    <row r="48" spans="1:11" ht="15">
      <c r="A48" s="138">
        <v>17</v>
      </c>
      <c r="B48" s="100"/>
      <c r="C48" s="99" t="s">
        <v>558</v>
      </c>
      <c r="D48" s="100" t="s">
        <v>29</v>
      </c>
      <c r="E48" s="101" t="s">
        <v>1027</v>
      </c>
      <c r="F48" s="102">
        <v>7.408</v>
      </c>
      <c r="G48" s="102">
        <v>8.125</v>
      </c>
      <c r="H48" s="102">
        <v>0.7169999999999996</v>
      </c>
      <c r="I48" s="103">
        <v>5.5</v>
      </c>
      <c r="J48" s="104">
        <v>550</v>
      </c>
      <c r="K48" s="21">
        <f>SUM(H48*I48*J48*1.21)</f>
        <v>2624.3992499999986</v>
      </c>
    </row>
    <row r="49" spans="1:11" ht="15">
      <c r="A49" s="138"/>
      <c r="B49" s="100"/>
      <c r="C49" s="99" t="s">
        <v>558</v>
      </c>
      <c r="D49" s="100" t="s">
        <v>29</v>
      </c>
      <c r="E49" s="101" t="s">
        <v>1027</v>
      </c>
      <c r="F49" s="102">
        <v>8.125</v>
      </c>
      <c r="G49" s="102">
        <v>8.341</v>
      </c>
      <c r="H49" s="102">
        <v>0.2159999999999993</v>
      </c>
      <c r="I49" s="103">
        <v>4.5</v>
      </c>
      <c r="J49" s="104">
        <v>270</v>
      </c>
      <c r="K49" s="21">
        <f>SUM(H49*I49*J49*1.21)</f>
        <v>317.55239999999895</v>
      </c>
    </row>
    <row r="50" spans="1:11" ht="15">
      <c r="A50" s="108"/>
      <c r="B50" s="515" t="s">
        <v>560</v>
      </c>
      <c r="C50" s="516"/>
      <c r="D50" s="517"/>
      <c r="E50" s="213"/>
      <c r="F50" s="114"/>
      <c r="G50" s="114"/>
      <c r="H50" s="110">
        <f>SUM(H48:H49)</f>
        <v>0.9329999999999989</v>
      </c>
      <c r="I50" s="115"/>
      <c r="J50" s="116"/>
      <c r="K50" s="22">
        <f>SUM(K48:K49)</f>
        <v>2941.9516499999977</v>
      </c>
    </row>
    <row r="51" spans="1:11" ht="15">
      <c r="A51" s="137">
        <v>18</v>
      </c>
      <c r="B51" s="100"/>
      <c r="C51" s="99" t="s">
        <v>579</v>
      </c>
      <c r="D51" s="100" t="s">
        <v>29</v>
      </c>
      <c r="E51" s="109" t="s">
        <v>580</v>
      </c>
      <c r="F51" s="102">
        <v>1.44</v>
      </c>
      <c r="G51" s="102">
        <v>2.224</v>
      </c>
      <c r="H51" s="102">
        <v>0.7840000000000003</v>
      </c>
      <c r="I51" s="103">
        <v>4.7</v>
      </c>
      <c r="J51" s="104">
        <v>550</v>
      </c>
      <c r="K51" s="21">
        <f>SUM(H51*I51*J51*1.21)</f>
        <v>2452.2344000000007</v>
      </c>
    </row>
    <row r="52" spans="1:11" ht="15">
      <c r="A52" s="295"/>
      <c r="B52" s="515" t="s">
        <v>581</v>
      </c>
      <c r="C52" s="516"/>
      <c r="D52" s="517"/>
      <c r="E52" s="213"/>
      <c r="F52" s="114"/>
      <c r="G52" s="114"/>
      <c r="H52" s="110">
        <f>SUBTOTAL(9,H51)</f>
        <v>0.7840000000000003</v>
      </c>
      <c r="I52" s="115"/>
      <c r="J52" s="116"/>
      <c r="K52" s="22">
        <f>SUBTOTAL(9,K51)</f>
        <v>2452.2344000000007</v>
      </c>
    </row>
    <row r="53" spans="1:11" ht="15">
      <c r="A53" s="425" t="s">
        <v>1057</v>
      </c>
      <c r="B53" s="214"/>
      <c r="C53" s="214"/>
      <c r="D53" s="214"/>
      <c r="E53" s="136"/>
      <c r="F53" s="218"/>
      <c r="G53" s="218"/>
      <c r="H53" s="313"/>
      <c r="I53" s="219"/>
      <c r="J53" s="220"/>
      <c r="K53" s="167"/>
    </row>
    <row r="54" spans="1:11" ht="15">
      <c r="A54" s="76">
        <v>19</v>
      </c>
      <c r="B54" s="70"/>
      <c r="C54" s="38" t="s">
        <v>131</v>
      </c>
      <c r="D54" s="16" t="s">
        <v>38</v>
      </c>
      <c r="E54" s="338" t="s">
        <v>1028</v>
      </c>
      <c r="F54" s="81">
        <v>3</v>
      </c>
      <c r="G54" s="81">
        <v>3.309</v>
      </c>
      <c r="H54" s="39">
        <f>G54-F54</f>
        <v>0.30900000000000016</v>
      </c>
      <c r="I54" s="196">
        <v>5.2</v>
      </c>
      <c r="J54" s="41">
        <v>750</v>
      </c>
      <c r="K54" s="21">
        <f>SUM(H54*I54*J54)</f>
        <v>1205.1000000000006</v>
      </c>
    </row>
    <row r="55" spans="1:11" ht="15">
      <c r="A55" s="92"/>
      <c r="B55" s="70"/>
      <c r="C55" s="38" t="s">
        <v>131</v>
      </c>
      <c r="D55" s="16" t="s">
        <v>38</v>
      </c>
      <c r="E55" s="338" t="s">
        <v>1029</v>
      </c>
      <c r="F55" s="81">
        <v>4.9</v>
      </c>
      <c r="G55" s="81">
        <v>5.118</v>
      </c>
      <c r="H55" s="39">
        <f>G55-F55</f>
        <v>0.21799999999999997</v>
      </c>
      <c r="I55" s="196">
        <v>5.2</v>
      </c>
      <c r="J55" s="41">
        <v>750</v>
      </c>
      <c r="K55" s="21">
        <f>SUM(H55*I55*J55)</f>
        <v>850.1999999999999</v>
      </c>
    </row>
    <row r="56" spans="1:11" ht="15">
      <c r="A56" s="356"/>
      <c r="B56" s="543" t="s">
        <v>133</v>
      </c>
      <c r="C56" s="573"/>
      <c r="D56" s="574"/>
      <c r="E56" s="80"/>
      <c r="F56" s="81"/>
      <c r="G56" s="81"/>
      <c r="H56" s="42">
        <f>SUM(H54:H55)</f>
        <v>0.5270000000000001</v>
      </c>
      <c r="I56" s="43"/>
      <c r="J56" s="44"/>
      <c r="K56" s="22">
        <f>SUM(K54:K55)</f>
        <v>2055.3000000000006</v>
      </c>
    </row>
    <row r="57" spans="1:11" ht="15">
      <c r="A57" s="76">
        <v>20</v>
      </c>
      <c r="B57" s="70"/>
      <c r="C57" s="38" t="s">
        <v>212</v>
      </c>
      <c r="D57" s="16" t="s">
        <v>38</v>
      </c>
      <c r="E57" s="338" t="s">
        <v>1032</v>
      </c>
      <c r="F57" s="81">
        <v>9.9</v>
      </c>
      <c r="G57" s="81">
        <v>10.6</v>
      </c>
      <c r="H57" s="39">
        <f>G57-F57</f>
        <v>0.6999999999999993</v>
      </c>
      <c r="I57" s="196">
        <v>6.2</v>
      </c>
      <c r="J57" s="41">
        <v>750</v>
      </c>
      <c r="K57" s="21">
        <f>SUM(H57*I57*J57)</f>
        <v>3254.9999999999964</v>
      </c>
    </row>
    <row r="58" spans="1:11" ht="15">
      <c r="A58" s="357"/>
      <c r="B58" s="543" t="s">
        <v>213</v>
      </c>
      <c r="C58" s="573"/>
      <c r="D58" s="574"/>
      <c r="E58" s="80"/>
      <c r="F58" s="81"/>
      <c r="G58" s="81"/>
      <c r="H58" s="42">
        <f>SUM(H57)</f>
        <v>0.6999999999999993</v>
      </c>
      <c r="I58" s="43"/>
      <c r="J58" s="44"/>
      <c r="K58" s="22">
        <f>SUM(K57)</f>
        <v>3254.9999999999964</v>
      </c>
    </row>
    <row r="59" spans="1:11" ht="15">
      <c r="A59" s="76">
        <v>21</v>
      </c>
      <c r="B59" s="70"/>
      <c r="C59" s="38" t="s">
        <v>214</v>
      </c>
      <c r="D59" s="16" t="s">
        <v>38</v>
      </c>
      <c r="E59" s="338" t="s">
        <v>1030</v>
      </c>
      <c r="F59" s="81">
        <v>1.229</v>
      </c>
      <c r="G59" s="81">
        <v>1.489</v>
      </c>
      <c r="H59" s="39">
        <f>G59-F59</f>
        <v>0.26</v>
      </c>
      <c r="I59" s="196">
        <v>5</v>
      </c>
      <c r="J59" s="41">
        <v>750</v>
      </c>
      <c r="K59" s="21">
        <f>SUM(H59*I59*J59)</f>
        <v>975</v>
      </c>
    </row>
    <row r="60" spans="1:11" ht="15">
      <c r="A60" s="92"/>
      <c r="B60" s="358"/>
      <c r="C60" s="38" t="s">
        <v>214</v>
      </c>
      <c r="D60" s="16" t="s">
        <v>38</v>
      </c>
      <c r="E60" s="338" t="s">
        <v>1031</v>
      </c>
      <c r="F60" s="81">
        <v>4.536</v>
      </c>
      <c r="G60" s="81">
        <v>5.006</v>
      </c>
      <c r="H60" s="39">
        <f>G60-F60</f>
        <v>0.47000000000000064</v>
      </c>
      <c r="I60" s="196">
        <v>5</v>
      </c>
      <c r="J60" s="41">
        <v>750</v>
      </c>
      <c r="K60" s="21">
        <f>SUM(H60*I60*J60)</f>
        <v>1762.5000000000025</v>
      </c>
    </row>
    <row r="61" spans="1:11" ht="15">
      <c r="A61" s="357"/>
      <c r="B61" s="543" t="s">
        <v>216</v>
      </c>
      <c r="C61" s="573"/>
      <c r="D61" s="574"/>
      <c r="E61" s="80"/>
      <c r="F61" s="81"/>
      <c r="G61" s="81"/>
      <c r="H61" s="42">
        <f>SUM(H59:H60)</f>
        <v>0.7300000000000006</v>
      </c>
      <c r="I61" s="43"/>
      <c r="J61" s="44"/>
      <c r="K61" s="22">
        <f>SUM(K59:K60)</f>
        <v>2737.5000000000027</v>
      </c>
    </row>
    <row r="62" spans="1:11" ht="15">
      <c r="A62" s="76">
        <v>22</v>
      </c>
      <c r="B62" s="70"/>
      <c r="C62" s="38" t="s">
        <v>244</v>
      </c>
      <c r="D62" s="16" t="s">
        <v>38</v>
      </c>
      <c r="E62" s="342" t="s">
        <v>1033</v>
      </c>
      <c r="F62" s="81">
        <v>3.928</v>
      </c>
      <c r="G62" s="81">
        <v>4.822</v>
      </c>
      <c r="H62" s="39">
        <f>G62-F62</f>
        <v>0.8940000000000001</v>
      </c>
      <c r="I62" s="196">
        <v>4.5</v>
      </c>
      <c r="J62" s="41">
        <v>750</v>
      </c>
      <c r="K62" s="21">
        <f>SUM(H62*I62*J62)</f>
        <v>3017.2500000000005</v>
      </c>
    </row>
    <row r="63" spans="1:11" ht="15">
      <c r="A63" s="357"/>
      <c r="B63" s="543" t="s">
        <v>245</v>
      </c>
      <c r="C63" s="573"/>
      <c r="D63" s="574"/>
      <c r="E63" s="80"/>
      <c r="F63" s="81"/>
      <c r="G63" s="81"/>
      <c r="H63" s="42">
        <f>SUM(H62)</f>
        <v>0.8940000000000001</v>
      </c>
      <c r="I63" s="43"/>
      <c r="J63" s="44"/>
      <c r="K63" s="22">
        <f>SUM(K62)</f>
        <v>3017.2500000000005</v>
      </c>
    </row>
    <row r="64" spans="1:11" ht="15">
      <c r="A64" s="76">
        <v>23</v>
      </c>
      <c r="B64" s="70"/>
      <c r="C64" s="38" t="s">
        <v>693</v>
      </c>
      <c r="D64" s="16" t="s">
        <v>38</v>
      </c>
      <c r="E64" s="359" t="s">
        <v>694</v>
      </c>
      <c r="F64" s="81">
        <v>0.973</v>
      </c>
      <c r="G64" s="81">
        <v>1.94</v>
      </c>
      <c r="H64" s="39">
        <f>G64-F64</f>
        <v>0.967</v>
      </c>
      <c r="I64" s="196">
        <v>5.2</v>
      </c>
      <c r="J64" s="41">
        <v>750</v>
      </c>
      <c r="K64" s="21">
        <f>SUM(H64*I64*J64)</f>
        <v>3771.3</v>
      </c>
    </row>
    <row r="65" spans="1:11" ht="15">
      <c r="A65" s="357"/>
      <c r="B65" s="543" t="s">
        <v>695</v>
      </c>
      <c r="C65" s="573"/>
      <c r="D65" s="574"/>
      <c r="E65" s="80"/>
      <c r="F65" s="81"/>
      <c r="G65" s="81"/>
      <c r="H65" s="42">
        <f>SUM(H64)</f>
        <v>0.967</v>
      </c>
      <c r="I65" s="43"/>
      <c r="J65" s="44"/>
      <c r="K65" s="22">
        <f>SUM(K64)</f>
        <v>3771.3</v>
      </c>
    </row>
    <row r="66" ht="15">
      <c r="A66" s="424" t="s">
        <v>1058</v>
      </c>
    </row>
    <row r="67" spans="1:11" ht="15">
      <c r="A67" s="76">
        <v>24</v>
      </c>
      <c r="B67" s="16"/>
      <c r="C67" s="360" t="s">
        <v>1040</v>
      </c>
      <c r="D67" s="17" t="s">
        <v>44</v>
      </c>
      <c r="E67" s="80" t="s">
        <v>1041</v>
      </c>
      <c r="F67" s="81">
        <v>15.709</v>
      </c>
      <c r="G67" s="81">
        <v>15.809</v>
      </c>
      <c r="H67" s="19">
        <f>G67-F67</f>
        <v>0.09999999999999964</v>
      </c>
      <c r="I67" s="72">
        <v>8</v>
      </c>
      <c r="J67" s="20">
        <v>500</v>
      </c>
      <c r="K67" s="21">
        <f>SUM(H67*I67*J67)</f>
        <v>399.9999999999986</v>
      </c>
    </row>
    <row r="68" spans="1:11" ht="15">
      <c r="A68" s="77"/>
      <c r="B68" s="16"/>
      <c r="C68" s="361" t="s">
        <v>1042</v>
      </c>
      <c r="D68" s="17"/>
      <c r="E68" s="362"/>
      <c r="F68" s="81"/>
      <c r="G68" s="81"/>
      <c r="H68" s="23">
        <f>SUM(H67)</f>
        <v>0.09999999999999964</v>
      </c>
      <c r="I68" s="72"/>
      <c r="J68" s="20"/>
      <c r="K68" s="22">
        <f>SUM(K67)</f>
        <v>399.9999999999986</v>
      </c>
    </row>
    <row r="69" spans="1:11" ht="15">
      <c r="A69" s="128"/>
      <c r="B69" s="128"/>
      <c r="C69" s="471"/>
      <c r="D69" s="133"/>
      <c r="E69" s="472"/>
      <c r="F69" s="473"/>
      <c r="G69" s="473"/>
      <c r="H69" s="68"/>
      <c r="I69" s="130"/>
      <c r="J69" s="129"/>
      <c r="K69" s="66"/>
    </row>
    <row r="70" spans="1:11" ht="15.75" thickBot="1">
      <c r="A70" s="572">
        <v>37</v>
      </c>
      <c r="B70" s="572"/>
      <c r="C70" s="572"/>
      <c r="D70" s="572"/>
      <c r="E70" s="572"/>
      <c r="F70" s="572"/>
      <c r="G70" s="572"/>
      <c r="H70" s="572"/>
      <c r="I70" s="572"/>
      <c r="J70" s="572"/>
      <c r="K70" s="572"/>
    </row>
    <row r="71" spans="1:11" ht="36">
      <c r="A71" s="1" t="s">
        <v>0</v>
      </c>
      <c r="B71" s="2" t="s">
        <v>1</v>
      </c>
      <c r="C71" s="3" t="s">
        <v>2</v>
      </c>
      <c r="D71" s="4" t="s">
        <v>3</v>
      </c>
      <c r="E71" s="3" t="s">
        <v>4</v>
      </c>
      <c r="F71" s="510" t="s">
        <v>5</v>
      </c>
      <c r="G71" s="511"/>
      <c r="H71" s="25" t="s">
        <v>6</v>
      </c>
      <c r="I71" s="5" t="s">
        <v>7</v>
      </c>
      <c r="J71" s="6" t="s">
        <v>8</v>
      </c>
      <c r="K71" s="7" t="s">
        <v>9</v>
      </c>
    </row>
    <row r="72" spans="1:11" ht="15.75" thickBot="1">
      <c r="A72" s="8" t="s">
        <v>10</v>
      </c>
      <c r="B72" s="9"/>
      <c r="C72" s="13"/>
      <c r="D72" s="11"/>
      <c r="E72" s="10"/>
      <c r="F72" s="26" t="s">
        <v>11</v>
      </c>
      <c r="G72" s="27" t="s">
        <v>12</v>
      </c>
      <c r="H72" s="28" t="s">
        <v>13</v>
      </c>
      <c r="I72" s="12" t="s">
        <v>14</v>
      </c>
      <c r="J72" s="14" t="s">
        <v>15</v>
      </c>
      <c r="K72" s="15" t="s">
        <v>16</v>
      </c>
    </row>
    <row r="73" spans="1:11" ht="15">
      <c r="A73" s="76">
        <v>25</v>
      </c>
      <c r="B73" s="16"/>
      <c r="C73" s="360" t="s">
        <v>1021</v>
      </c>
      <c r="D73" s="17" t="s">
        <v>44</v>
      </c>
      <c r="E73" s="359" t="s">
        <v>1034</v>
      </c>
      <c r="F73" s="81">
        <v>2.291</v>
      </c>
      <c r="G73" s="81">
        <v>2.956</v>
      </c>
      <c r="H73" s="19">
        <f>G73-F73</f>
        <v>0.665</v>
      </c>
      <c r="I73" s="72">
        <v>8</v>
      </c>
      <c r="J73" s="20">
        <v>3500</v>
      </c>
      <c r="K73" s="21">
        <f>SUM(H73*I73*J73)</f>
        <v>18620</v>
      </c>
    </row>
    <row r="74" spans="1:11" ht="15">
      <c r="A74" s="92"/>
      <c r="B74" s="16"/>
      <c r="C74" s="360" t="s">
        <v>1021</v>
      </c>
      <c r="D74" s="17" t="s">
        <v>44</v>
      </c>
      <c r="E74" s="359" t="s">
        <v>1035</v>
      </c>
      <c r="F74" s="81">
        <v>0.12</v>
      </c>
      <c r="G74" s="81">
        <v>0.681</v>
      </c>
      <c r="H74" s="19">
        <f>G74-F74</f>
        <v>0.561</v>
      </c>
      <c r="I74" s="72">
        <v>6.2</v>
      </c>
      <c r="J74" s="20">
        <v>3500</v>
      </c>
      <c r="K74" s="21">
        <f>SUM(H74*I74*J74)</f>
        <v>12173.700000000003</v>
      </c>
    </row>
    <row r="75" spans="1:11" ht="15">
      <c r="A75" s="77"/>
      <c r="B75" s="16"/>
      <c r="C75" s="361" t="s">
        <v>1022</v>
      </c>
      <c r="D75" s="17"/>
      <c r="E75" s="363"/>
      <c r="F75" s="81"/>
      <c r="G75" s="81"/>
      <c r="H75" s="23">
        <f>SUM(H73:H74)</f>
        <v>1.226</v>
      </c>
      <c r="I75" s="72"/>
      <c r="J75" s="20"/>
      <c r="K75" s="22">
        <f>SUM(K73:K74)</f>
        <v>30793.700000000004</v>
      </c>
    </row>
    <row r="76" spans="1:11" ht="15">
      <c r="A76" s="76">
        <v>26</v>
      </c>
      <c r="B76" s="16"/>
      <c r="C76" s="360" t="s">
        <v>1036</v>
      </c>
      <c r="D76" s="17" t="s">
        <v>44</v>
      </c>
      <c r="E76" s="338" t="s">
        <v>1037</v>
      </c>
      <c r="F76" s="81">
        <v>6.421</v>
      </c>
      <c r="G76" s="81">
        <v>7.236</v>
      </c>
      <c r="H76" s="19">
        <f>G76-F76</f>
        <v>0.8149999999999995</v>
      </c>
      <c r="I76" s="72">
        <v>6</v>
      </c>
      <c r="J76" s="20">
        <v>2500</v>
      </c>
      <c r="K76" s="21">
        <f>SUM(H76*I76*J76)</f>
        <v>12224.999999999993</v>
      </c>
    </row>
    <row r="77" spans="1:11" ht="15">
      <c r="A77" s="77"/>
      <c r="B77" s="16"/>
      <c r="C77" s="361" t="s">
        <v>1038</v>
      </c>
      <c r="D77" s="17"/>
      <c r="E77" s="362"/>
      <c r="F77" s="81"/>
      <c r="G77" s="81"/>
      <c r="H77" s="23">
        <f>SUM(H76:H76)</f>
        <v>0.8149999999999995</v>
      </c>
      <c r="I77" s="72"/>
      <c r="J77" s="20"/>
      <c r="K77" s="22">
        <f>SUM(K76:K76)</f>
        <v>12224.999999999993</v>
      </c>
    </row>
    <row r="78" spans="1:11" ht="15">
      <c r="A78" s="76">
        <v>27</v>
      </c>
      <c r="B78" s="16"/>
      <c r="C78" s="360" t="s">
        <v>362</v>
      </c>
      <c r="D78" s="17" t="s">
        <v>44</v>
      </c>
      <c r="E78" s="80" t="s">
        <v>1039</v>
      </c>
      <c r="F78" s="81">
        <v>3.24</v>
      </c>
      <c r="G78" s="81">
        <v>3.42</v>
      </c>
      <c r="H78" s="19">
        <f>G78-F78</f>
        <v>0.17999999999999972</v>
      </c>
      <c r="I78" s="72">
        <v>6.5</v>
      </c>
      <c r="J78" s="20">
        <v>1200</v>
      </c>
      <c r="K78" s="21">
        <f>SUM(H78*I78*J78)</f>
        <v>1403.9999999999977</v>
      </c>
    </row>
    <row r="79" spans="1:11" ht="15">
      <c r="A79" s="77"/>
      <c r="B79" s="16"/>
      <c r="C79" s="360"/>
      <c r="D79" s="17"/>
      <c r="E79" s="169"/>
      <c r="F79" s="81"/>
      <c r="G79" s="81"/>
      <c r="H79" s="90">
        <v>0.18</v>
      </c>
      <c r="I79" s="91"/>
      <c r="J79" s="32"/>
      <c r="K79" s="22">
        <v>1404</v>
      </c>
    </row>
    <row r="80" spans="1:11" ht="15">
      <c r="A80" s="76">
        <v>28</v>
      </c>
      <c r="B80" s="16"/>
      <c r="C80" s="360" t="s">
        <v>468</v>
      </c>
      <c r="D80" s="17" t="s">
        <v>44</v>
      </c>
      <c r="E80" s="169" t="s">
        <v>1039</v>
      </c>
      <c r="F80" s="81">
        <v>0.779</v>
      </c>
      <c r="G80" s="81">
        <v>0.949</v>
      </c>
      <c r="H80" s="19">
        <f>G80-F80</f>
        <v>0.16999999999999993</v>
      </c>
      <c r="I80" s="72">
        <v>6.5</v>
      </c>
      <c r="J80" s="20">
        <v>1200</v>
      </c>
      <c r="K80" s="21">
        <f>SUM(H80*I80*J80)</f>
        <v>1325.9999999999995</v>
      </c>
    </row>
    <row r="81" spans="1:11" ht="15">
      <c r="A81" s="77"/>
      <c r="B81" s="16"/>
      <c r="C81" s="361" t="s">
        <v>1043</v>
      </c>
      <c r="D81" s="17"/>
      <c r="E81" s="362"/>
      <c r="F81" s="81"/>
      <c r="G81" s="81"/>
      <c r="H81" s="23">
        <f>SUM(H78:H80)</f>
        <v>0.5299999999999996</v>
      </c>
      <c r="I81" s="72"/>
      <c r="J81" s="20"/>
      <c r="K81" s="22">
        <f>SUM(K78:K80)</f>
        <v>4133.999999999997</v>
      </c>
    </row>
    <row r="82" ht="15">
      <c r="A82" s="424" t="s">
        <v>1059</v>
      </c>
    </row>
    <row r="83" spans="1:11" ht="15">
      <c r="A83" s="76">
        <v>29</v>
      </c>
      <c r="B83" s="364"/>
      <c r="C83" s="159" t="s">
        <v>902</v>
      </c>
      <c r="D83" s="364" t="s">
        <v>112</v>
      </c>
      <c r="E83" s="207" t="s">
        <v>1045</v>
      </c>
      <c r="F83" s="365">
        <v>1.059</v>
      </c>
      <c r="G83" s="81">
        <v>1.409</v>
      </c>
      <c r="H83" s="39">
        <f>G83-F83</f>
        <v>0.3500000000000001</v>
      </c>
      <c r="I83" s="196">
        <v>5.060801781737194</v>
      </c>
      <c r="J83" s="41">
        <v>750</v>
      </c>
      <c r="K83" s="21">
        <f>SUM(H83*I83*J83)</f>
        <v>1328.4604677060138</v>
      </c>
    </row>
    <row r="84" spans="1:11" ht="15">
      <c r="A84" s="77"/>
      <c r="B84" s="515" t="s">
        <v>165</v>
      </c>
      <c r="C84" s="516"/>
      <c r="D84" s="517"/>
      <c r="E84" s="366"/>
      <c r="F84" s="367"/>
      <c r="G84" s="88"/>
      <c r="H84" s="42">
        <f>SUBTOTAL(9,H83:H83)</f>
        <v>0.3500000000000001</v>
      </c>
      <c r="I84" s="197"/>
      <c r="J84" s="44"/>
      <c r="K84" s="22">
        <f>SUBTOTAL(9,K83:K83)</f>
        <v>1328.4604677060138</v>
      </c>
    </row>
    <row r="85" spans="1:11" ht="15">
      <c r="A85" s="368">
        <v>30</v>
      </c>
      <c r="B85" s="369"/>
      <c r="C85" s="370" t="s">
        <v>912</v>
      </c>
      <c r="D85" s="370" t="s">
        <v>112</v>
      </c>
      <c r="E85" s="371" t="s">
        <v>1046</v>
      </c>
      <c r="F85" s="81">
        <v>3.073</v>
      </c>
      <c r="G85" s="81">
        <v>3.764</v>
      </c>
      <c r="H85" s="372">
        <f>G85-F85</f>
        <v>0.6909999999999998</v>
      </c>
      <c r="I85" s="72">
        <v>5</v>
      </c>
      <c r="J85" s="373">
        <v>750</v>
      </c>
      <c r="K85" s="21">
        <f>SUM(H85*I85*J85)</f>
        <v>2591.2499999999995</v>
      </c>
    </row>
    <row r="86" spans="1:11" ht="15">
      <c r="A86" s="374"/>
      <c r="B86" s="515" t="s">
        <v>239</v>
      </c>
      <c r="C86" s="516"/>
      <c r="D86" s="517"/>
      <c r="E86" s="375"/>
      <c r="F86" s="365"/>
      <c r="G86" s="81"/>
      <c r="H86" s="90">
        <v>0.691</v>
      </c>
      <c r="I86" s="91"/>
      <c r="J86" s="32"/>
      <c r="K86" s="22">
        <v>2591</v>
      </c>
    </row>
    <row r="87" spans="1:11" ht="15">
      <c r="A87" s="76">
        <v>31</v>
      </c>
      <c r="B87" s="364"/>
      <c r="C87" s="208" t="s">
        <v>922</v>
      </c>
      <c r="D87" s="364" t="s">
        <v>112</v>
      </c>
      <c r="E87" s="376" t="s">
        <v>1047</v>
      </c>
      <c r="F87" s="365">
        <v>2.916</v>
      </c>
      <c r="G87" s="81">
        <v>3.595</v>
      </c>
      <c r="H87" s="39">
        <f>G87-F87</f>
        <v>0.6790000000000003</v>
      </c>
      <c r="I87" s="196">
        <v>4</v>
      </c>
      <c r="J87" s="41">
        <v>450</v>
      </c>
      <c r="K87" s="21">
        <f>SUM(H87*I87*J87)</f>
        <v>1222.2000000000005</v>
      </c>
    </row>
    <row r="88" spans="1:11" ht="15">
      <c r="A88" s="92"/>
      <c r="B88" s="377"/>
      <c r="C88" s="159" t="s">
        <v>922</v>
      </c>
      <c r="D88" s="377" t="s">
        <v>112</v>
      </c>
      <c r="E88" s="378" t="s">
        <v>1047</v>
      </c>
      <c r="F88" s="365">
        <v>3.595</v>
      </c>
      <c r="G88" s="81">
        <v>3.745</v>
      </c>
      <c r="H88" s="39">
        <f>G88-F88</f>
        <v>0.1499999999999999</v>
      </c>
      <c r="I88" s="196">
        <v>4</v>
      </c>
      <c r="J88" s="41">
        <v>750</v>
      </c>
      <c r="K88" s="21">
        <f>SUM(H88*I88*J88)</f>
        <v>449.9999999999997</v>
      </c>
    </row>
    <row r="89" spans="1:11" ht="15">
      <c r="A89" s="77"/>
      <c r="B89" s="515" t="s">
        <v>298</v>
      </c>
      <c r="C89" s="516"/>
      <c r="D89" s="517"/>
      <c r="E89" s="379"/>
      <c r="F89" s="365"/>
      <c r="G89" s="81"/>
      <c r="H89" s="90">
        <f>H87+H88</f>
        <v>0.8290000000000002</v>
      </c>
      <c r="I89" s="91"/>
      <c r="J89" s="32"/>
      <c r="K89" s="22">
        <f>K87+K88</f>
        <v>1672.2000000000003</v>
      </c>
    </row>
    <row r="90" spans="1:11" ht="15">
      <c r="A90" s="380">
        <v>32</v>
      </c>
      <c r="B90" s="324"/>
      <c r="C90" s="381" t="s">
        <v>1052</v>
      </c>
      <c r="D90" s="381" t="s">
        <v>112</v>
      </c>
      <c r="E90" s="376" t="s">
        <v>1048</v>
      </c>
      <c r="F90" s="382">
        <v>1.1</v>
      </c>
      <c r="G90" s="81">
        <v>1.38</v>
      </c>
      <c r="H90" s="19">
        <f>G90-F90</f>
        <v>0.2799999999999998</v>
      </c>
      <c r="I90" s="72">
        <v>5.2</v>
      </c>
      <c r="J90" s="20">
        <v>750</v>
      </c>
      <c r="K90" s="21">
        <f>SUM(H90*I90*J90)</f>
        <v>1091.9999999999993</v>
      </c>
    </row>
    <row r="91" spans="1:11" ht="15">
      <c r="A91" s="383"/>
      <c r="B91" s="324"/>
      <c r="C91" s="370" t="s">
        <v>1052</v>
      </c>
      <c r="D91" s="370" t="s">
        <v>112</v>
      </c>
      <c r="E91" s="376" t="s">
        <v>1048</v>
      </c>
      <c r="F91" s="382">
        <v>1.38</v>
      </c>
      <c r="G91" s="81">
        <v>1.524</v>
      </c>
      <c r="H91" s="19">
        <f>G91-F91</f>
        <v>0.14400000000000013</v>
      </c>
      <c r="I91" s="72">
        <v>5.100338983050847</v>
      </c>
      <c r="J91" s="20">
        <v>450</v>
      </c>
      <c r="K91" s="21">
        <f>SUM(H91*I91*J91)</f>
        <v>330.50196610169513</v>
      </c>
    </row>
    <row r="92" spans="1:11" ht="15">
      <c r="A92" s="383"/>
      <c r="B92" s="515" t="s">
        <v>1049</v>
      </c>
      <c r="C92" s="516"/>
      <c r="D92" s="517"/>
      <c r="E92" s="379"/>
      <c r="F92" s="382"/>
      <c r="G92" s="81"/>
      <c r="H92" s="90">
        <f>H90+H91</f>
        <v>0.42399999999999993</v>
      </c>
      <c r="I92" s="91"/>
      <c r="J92" s="32"/>
      <c r="K92" s="22">
        <f>K90+K91</f>
        <v>1422.5019661016945</v>
      </c>
    </row>
    <row r="93" spans="1:11" ht="15">
      <c r="A93" s="208">
        <v>32</v>
      </c>
      <c r="B93" s="324"/>
      <c r="C93" s="324" t="s">
        <v>1053</v>
      </c>
      <c r="D93" s="324" t="s">
        <v>112</v>
      </c>
      <c r="E93" s="384" t="s">
        <v>1050</v>
      </c>
      <c r="F93" s="81">
        <v>1.038</v>
      </c>
      <c r="G93" s="81">
        <v>1.737</v>
      </c>
      <c r="H93" s="372">
        <f>G93-F93</f>
        <v>0.6990000000000001</v>
      </c>
      <c r="I93" s="72">
        <v>4.95679012345679</v>
      </c>
      <c r="J93" s="373">
        <v>450</v>
      </c>
      <c r="K93" s="21">
        <f>SUM(H93*I93*J93)</f>
        <v>1559.1583333333335</v>
      </c>
    </row>
    <row r="94" spans="1:11" ht="15">
      <c r="A94" s="374"/>
      <c r="B94" s="515" t="s">
        <v>1051</v>
      </c>
      <c r="C94" s="516"/>
      <c r="D94" s="517"/>
      <c r="E94" s="379"/>
      <c r="F94" s="365"/>
      <c r="G94" s="81"/>
      <c r="H94" s="90">
        <v>0.699</v>
      </c>
      <c r="I94" s="91"/>
      <c r="J94" s="32"/>
      <c r="K94" s="22">
        <v>1559</v>
      </c>
    </row>
    <row r="95" ht="15">
      <c r="E95" s="337"/>
    </row>
    <row r="96" spans="10:11" ht="15">
      <c r="J96" s="385"/>
      <c r="K96" s="386"/>
    </row>
    <row r="101" ht="15">
      <c r="K101" s="343"/>
    </row>
    <row r="103" spans="1:11" ht="15">
      <c r="A103" s="572">
        <v>38</v>
      </c>
      <c r="B103" s="572"/>
      <c r="C103" s="572"/>
      <c r="D103" s="572"/>
      <c r="E103" s="572"/>
      <c r="F103" s="572"/>
      <c r="G103" s="572"/>
      <c r="H103" s="572"/>
      <c r="I103" s="572"/>
      <c r="J103" s="572"/>
      <c r="K103" s="572"/>
    </row>
  </sheetData>
  <sheetProtection/>
  <mergeCells count="36">
    <mergeCell ref="B24:D24"/>
    <mergeCell ref="B28:D28"/>
    <mergeCell ref="B31:D31"/>
    <mergeCell ref="B33:D33"/>
    <mergeCell ref="B19:D19"/>
    <mergeCell ref="B21:D21"/>
    <mergeCell ref="B17:D17"/>
    <mergeCell ref="B13:D13"/>
    <mergeCell ref="A10:A11"/>
    <mergeCell ref="B26:D26"/>
    <mergeCell ref="B52:D52"/>
    <mergeCell ref="B43:D43"/>
    <mergeCell ref="B45:D45"/>
    <mergeCell ref="B47:D47"/>
    <mergeCell ref="B50:D50"/>
    <mergeCell ref="A23:A24"/>
    <mergeCell ref="F71:G71"/>
    <mergeCell ref="F3:G3"/>
    <mergeCell ref="B9:D9"/>
    <mergeCell ref="B11:D11"/>
    <mergeCell ref="B58:D58"/>
    <mergeCell ref="B56:D56"/>
    <mergeCell ref="B61:D61"/>
    <mergeCell ref="F36:G36"/>
    <mergeCell ref="A35:K35"/>
    <mergeCell ref="B15:D15"/>
    <mergeCell ref="B40:D40"/>
    <mergeCell ref="A103:K103"/>
    <mergeCell ref="B89:D89"/>
    <mergeCell ref="B63:D63"/>
    <mergeCell ref="B92:D92"/>
    <mergeCell ref="B94:D94"/>
    <mergeCell ref="B65:D65"/>
    <mergeCell ref="B84:D84"/>
    <mergeCell ref="B86:D86"/>
    <mergeCell ref="A70:K70"/>
  </mergeCells>
  <printOptions horizontalCentered="1"/>
  <pageMargins left="0.31496062992125984" right="0.31496062992125984" top="0.5905511811023623" bottom="0.3937007874015748" header="0.5118110236220472" footer="0.5118110236220472"/>
  <pageSetup fitToHeight="2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pesta</dc:creator>
  <cp:keywords/>
  <dc:description/>
  <cp:lastModifiedBy>veleba</cp:lastModifiedBy>
  <cp:lastPrinted>2013-06-03T11:52:45Z</cp:lastPrinted>
  <dcterms:created xsi:type="dcterms:W3CDTF">2013-02-19T13:22:07Z</dcterms:created>
  <dcterms:modified xsi:type="dcterms:W3CDTF">2013-06-17T06:15:44Z</dcterms:modified>
  <cp:category/>
  <cp:version/>
  <cp:contentType/>
  <cp:contentStatus/>
</cp:coreProperties>
</file>