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<sst xmlns="http://schemas.openxmlformats.org/spreadsheetml/2006/main" count="63" uniqueCount="53">
  <si>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</si>
  <si>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</si>
  <si>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</si>
  <si>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</si>
  <si>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</si>
  <si>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</si>
  <si>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</si>
  <si>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</si>
  <si>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</si>
  <si>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</si>
  <si>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</si>
  <si>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</si>
  <si>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</si>
  <si>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</si>
  <si>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</si>
  <si>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</si>
  <si>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</si>
  <si>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</si>
  <si>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</si>
  <si>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</si>
  <si>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</si>
  <si>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</si>
  <si>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</si>
  <si>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</si>
  <si>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</si>
  <si>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</si>
  <si>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</si>
  <si>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</si>
  <si>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</si>
  <si>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</si>
  <si>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</si>
  <si>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</si>
  <si>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</si>
  <si>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</si>
  <si>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</si>
  <si>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</si>
  <si>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</si>
  <si>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</si>
  <si>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</si>
  <si>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</si>
  <si>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</si>
  <si>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</si>
  <si>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předfinancování způsobilých výdajů</t>
  </si>
  <si>
    <t>90% z CZV</t>
  </si>
  <si>
    <t>OPŽP, prioritní osa 3, oblast podpory 3.2.</t>
  </si>
  <si>
    <t>Předpokládané datum podání žádosti: listopad 2011</t>
  </si>
  <si>
    <t>Snížení energetické náročnosti  SOŠ vet., mechanizační a zahr. a JŠ České Budějovice, Rudolfovská 92</t>
  </si>
  <si>
    <t>Snížení energetické náročnosti, snížení provozních nákladů na vytápění objektu SOŠ vet., mechanizační a zahr. a JŠ České Budějovice, Rudolfovská 92 .</t>
  </si>
  <si>
    <t>SOŠ vet., mechanizační a zahr. a JŠ České Budějovice, Rudolfovská 92</t>
  </si>
  <si>
    <t>SOŠ vet., mechanizační a zahr. a JŠ České Budějovice, Rud. 92</t>
  </si>
  <si>
    <t>Ing. Břetislav Kábele</t>
  </si>
  <si>
    <t>Snížení energetické náročnosti SOŠ vet., mechanizační a zahr. a JŠ, České Budějovice, Rudolfovská 92 - zateplení obalových konstrukcí, zateplení střechy a výměna otvorových výplní. Zpracování projektové dokumentace v červnu 2011. Podání žádosti o financování na SFŽP - listopad 2011.</t>
  </si>
  <si>
    <t>zpracování PD červen 2011, podání žádosti listopad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</si>
</sst>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37">
      <selection activeCell="A70" sqref="A70:G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46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47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51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44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45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48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49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50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6500000</v>
      </c>
      <c r="G26" s="90"/>
      <c r="I26" s="63">
        <f>F27+F28</f>
        <v>6500000</v>
      </c>
      <c r="J26" s="54">
        <f>G42*0.9</f>
        <v>360000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1458000</v>
      </c>
      <c r="G27" s="90"/>
      <c r="J27" s="63">
        <f>F26-F28</f>
        <v>1458000</v>
      </c>
      <c r="L27" s="64">
        <v>0.05</v>
      </c>
      <c r="M27" s="63">
        <f>F28*0.05</f>
        <v>252100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5042000</v>
      </c>
      <c r="G28" s="90"/>
      <c r="I28" s="63">
        <f>F26-F28</f>
        <v>1458000</v>
      </c>
      <c r="J28" s="63">
        <f>SUM(F29:G32)</f>
        <v>5042000</v>
      </c>
      <c r="L28" s="64">
        <v>0.85</v>
      </c>
      <c r="M28" s="63">
        <f>F28*0.85</f>
        <v>4285700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5042000</v>
      </c>
      <c r="J29" s="63">
        <f>(F28-G42)*0.1</f>
        <v>464200</v>
      </c>
      <c r="M29" s="63">
        <f>SUM(M27:M28)</f>
        <v>4537800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504200</v>
      </c>
      <c r="G30" s="90"/>
      <c r="I30" s="13">
        <f>(F30/F28)*100</f>
        <v>10</v>
      </c>
      <c r="J30" s="63">
        <f>F28/10</f>
        <v>504200</v>
      </c>
      <c r="M30" s="81">
        <f>F31+F32</f>
        <v>4537800</v>
      </c>
      <c r="N30" s="82" t="s">
        <v>43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252100</v>
      </c>
      <c r="G31" s="90"/>
      <c r="I31" s="72">
        <f>F29+F30+F31+F32</f>
        <v>5042000</v>
      </c>
      <c r="J31" s="13">
        <f>(F28-G42)*0.1</f>
        <v>464200</v>
      </c>
      <c r="M31" s="83">
        <f>M30/9*10</f>
        <v>5042000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4285700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4483200</v>
      </c>
      <c r="G34" s="90"/>
      <c r="I34" s="83">
        <f>F36+F38+F40</f>
        <v>4483200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42</v>
      </c>
      <c r="C36" s="92"/>
      <c r="D36" s="92"/>
      <c r="E36" s="92"/>
      <c r="F36" s="89">
        <v>2521000</v>
      </c>
      <c r="G36" s="90"/>
      <c r="I36" s="63">
        <f>F28/2</f>
        <v>2521000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f>F30</f>
        <v>504200</v>
      </c>
      <c r="G38" s="90"/>
      <c r="I38" s="63">
        <f>F30</f>
        <v>504200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1458000</v>
      </c>
      <c r="G40" s="90"/>
      <c r="I40" s="63">
        <f>F27</f>
        <v>1458000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400000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2012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2013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/>
      <c r="G52" s="66"/>
      <c r="I52" s="73">
        <f>SUM(F57:F59,F52:F54)</f>
        <v>4483200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/>
      <c r="G54" s="68"/>
      <c r="I54" s="80">
        <f>F51+F56</f>
        <v>4483200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15">
        <v>2014</v>
      </c>
      <c r="E56" s="32" t="s">
        <v>6</v>
      </c>
      <c r="F56" s="84">
        <v>4483200</v>
      </c>
      <c r="G56" s="25"/>
      <c r="M56" s="80">
        <f>SUM(F57:F59)</f>
        <v>4483200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>
        <v>504200</v>
      </c>
      <c r="G57" s="24"/>
      <c r="I57" s="63">
        <f>F52+F57</f>
        <v>504200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>
        <v>2521000</v>
      </c>
      <c r="G58" s="28"/>
      <c r="I58" s="63">
        <f>F53+F58</f>
        <v>2521000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>
        <v>1458000</v>
      </c>
      <c r="G59" s="29"/>
      <c r="I59" s="63">
        <f>F54+F59</f>
        <v>1458000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2014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52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426/ZK/11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cizek</cp:lastModifiedBy>
  <cp:lastPrinted>2011-10-21T08:05:42Z</cp:lastPrinted>
  <dcterms:created xsi:type="dcterms:W3CDTF">2007-09-24T07:15:17Z</dcterms:created>
  <dcterms:modified xsi:type="dcterms:W3CDTF">2011-10-26T08:06:10Z</dcterms:modified>
  <cp:category/>
  <cp:version/>
  <cp:contentType/>
  <cp:contentStatus/>
</cp:coreProperties>
</file>