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tabRatio="236" activeTab="0"/>
  </bookViews>
  <sheets>
    <sheet name="stávající úvěr" sheetId="1" r:id="rId1"/>
    <sheet name="nový úvěr" sheetId="2" r:id="rId2"/>
  </sheets>
  <definedNames/>
  <calcPr fullCalcOnLoad="1"/>
</workbook>
</file>

<file path=xl/sharedStrings.xml><?xml version="1.0" encoding="utf-8"?>
<sst xmlns="http://schemas.openxmlformats.org/spreadsheetml/2006/main" count="142" uniqueCount="37">
  <si>
    <t>Úrokové sazby</t>
  </si>
  <si>
    <t>Období</t>
  </si>
  <si>
    <t>úrok</t>
  </si>
  <si>
    <t>odhad</t>
  </si>
  <si>
    <t xml:space="preserve">čerpání v roce 2012                </t>
  </si>
  <si>
    <t>splátky 2013 - 2017</t>
  </si>
  <si>
    <t>úroky celkem</t>
  </si>
  <si>
    <t>rok 2012</t>
  </si>
  <si>
    <t>datum úhrady</t>
  </si>
  <si>
    <t>úvěr na počátku období</t>
  </si>
  <si>
    <t>výše úroků za období</t>
  </si>
  <si>
    <t>splátka úvěru</t>
  </si>
  <si>
    <t xml:space="preserve">úvěr na konci období         </t>
  </si>
  <si>
    <t>rok 2013</t>
  </si>
  <si>
    <t xml:space="preserve">úvěr na konci období       </t>
  </si>
  <si>
    <t>rok 2014</t>
  </si>
  <si>
    <t>rok 2015</t>
  </si>
  <si>
    <t>rok 2016</t>
  </si>
  <si>
    <t>rok 2017</t>
  </si>
  <si>
    <t xml:space="preserve">úvěr na konci období          </t>
  </si>
  <si>
    <t xml:space="preserve">úvěr na konci období        </t>
  </si>
  <si>
    <t>Modelace splátky jistiny a úroků nového úvěru EIB                                                     v letech 2012 - 2017  (v Kč)</t>
  </si>
  <si>
    <r>
      <t>1 Q</t>
    </r>
    <r>
      <rPr>
        <sz val="10"/>
        <rFont val="Times New Roman"/>
        <family val="1"/>
      </rPr>
      <t xml:space="preserve"> (1, 2, 3)</t>
    </r>
  </si>
  <si>
    <r>
      <t>2 Q</t>
    </r>
    <r>
      <rPr>
        <sz val="10"/>
        <rFont val="Times New Roman"/>
        <family val="1"/>
      </rPr>
      <t xml:space="preserve"> (4, 5, 6)</t>
    </r>
  </si>
  <si>
    <r>
      <t>3 Q</t>
    </r>
    <r>
      <rPr>
        <sz val="10"/>
        <rFont val="Times New Roman"/>
        <family val="1"/>
      </rPr>
      <t xml:space="preserve"> (7, 8, 9)</t>
    </r>
  </si>
  <si>
    <r>
      <t>4 Q</t>
    </r>
    <r>
      <rPr>
        <sz val="10"/>
        <rFont val="Times New Roman"/>
        <family val="1"/>
      </rPr>
      <t xml:space="preserve"> (10,11,12)</t>
    </r>
  </si>
  <si>
    <t>Modelace splátky jistiny a úroků ze stávajícího úvěru EIB                        v letech 2012 - 2013 (v Kč)</t>
  </si>
  <si>
    <r>
      <t>1. Q</t>
    </r>
    <r>
      <rPr>
        <sz val="11"/>
        <rFont val="Times New Roman"/>
        <family val="1"/>
      </rPr>
      <t xml:space="preserve"> (1, 2, 3)</t>
    </r>
  </si>
  <si>
    <r>
      <t>2. Q</t>
    </r>
    <r>
      <rPr>
        <sz val="11"/>
        <rFont val="Times New Roman"/>
        <family val="1"/>
      </rPr>
      <t xml:space="preserve"> (4, 5, 6)</t>
    </r>
  </si>
  <si>
    <r>
      <t>3. Q</t>
    </r>
    <r>
      <rPr>
        <sz val="11"/>
        <rFont val="Times New Roman"/>
        <family val="1"/>
      </rPr>
      <t xml:space="preserve"> (7, 8, 9)</t>
    </r>
  </si>
  <si>
    <r>
      <t>4. Q</t>
    </r>
    <r>
      <rPr>
        <sz val="11"/>
        <rFont val="Times New Roman"/>
        <family val="1"/>
      </rPr>
      <t xml:space="preserve"> (10,11,12)</t>
    </r>
  </si>
  <si>
    <t xml:space="preserve">stav  k 1. 1. 2012                </t>
  </si>
  <si>
    <t>splátky do 15. 12. 2013</t>
  </si>
  <si>
    <t>15. 03.</t>
  </si>
  <si>
    <t>15. 06.</t>
  </si>
  <si>
    <t>15. 09.</t>
  </si>
  <si>
    <t>15. 12.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</si>
</sst>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47" applyFont="1" applyBorder="1" applyAlignment="1">
      <alignment horizontal="left"/>
      <protection/>
    </xf>
    <xf numFmtId="0" fontId="3" fillId="0" borderId="0" xfId="47" applyFont="1" applyBorder="1" applyAlignment="1">
      <alignment/>
      <protection/>
    </xf>
    <xf numFmtId="4" fontId="3" fillId="0" borderId="0" xfId="47" applyNumberFormat="1" applyFont="1" applyBorder="1" applyAlignment="1">
      <alignment/>
      <protection/>
    </xf>
    <xf numFmtId="0" fontId="4" fillId="0" borderId="0" xfId="47" applyFont="1" applyBorder="1" applyAlignment="1">
      <alignment horizontal="left"/>
      <protection/>
    </xf>
    <xf numFmtId="0" fontId="5" fillId="0" borderId="0" xfId="47" applyFont="1" applyBorder="1" applyAlignment="1">
      <alignment horizontal="left"/>
      <protection/>
    </xf>
    <xf numFmtId="0" fontId="7" fillId="0" borderId="0" xfId="46" applyFont="1" applyBorder="1" applyAlignment="1">
      <alignment horizontal="center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1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9" fillId="0" borderId="0" xfId="46" applyFont="1" applyBorder="1">
      <alignment/>
      <protection/>
    </xf>
    <xf numFmtId="0" fontId="4" fillId="0" borderId="11" xfId="46" applyFont="1" applyBorder="1" applyAlignment="1">
      <alignment horizontal="center"/>
      <protection/>
    </xf>
    <xf numFmtId="2" fontId="9" fillId="0" borderId="12" xfId="46" applyNumberFormat="1" applyFont="1" applyFill="1" applyBorder="1">
      <alignment/>
      <protection/>
    </xf>
    <xf numFmtId="0" fontId="9" fillId="0" borderId="13" xfId="46" applyFont="1" applyBorder="1">
      <alignment/>
      <protection/>
    </xf>
    <xf numFmtId="0" fontId="9" fillId="0" borderId="0" xfId="46" applyFont="1" applyFill="1">
      <alignment/>
      <protection/>
    </xf>
    <xf numFmtId="0" fontId="4" fillId="0" borderId="14" xfId="46" applyFont="1" applyBorder="1" applyAlignment="1">
      <alignment horizontal="center"/>
      <protection/>
    </xf>
    <xf numFmtId="2" fontId="9" fillId="0" borderId="15" xfId="46" applyNumberFormat="1" applyFont="1" applyFill="1" applyBorder="1">
      <alignment/>
      <protection/>
    </xf>
    <xf numFmtId="2" fontId="9" fillId="0" borderId="15" xfId="46" applyNumberFormat="1" applyFont="1" applyBorder="1">
      <alignment/>
      <protection/>
    </xf>
    <xf numFmtId="0" fontId="9" fillId="0" borderId="16" xfId="46" applyFont="1" applyBorder="1">
      <alignment/>
      <protection/>
    </xf>
    <xf numFmtId="0" fontId="4" fillId="0" borderId="17" xfId="46" applyFont="1" applyBorder="1" applyAlignment="1">
      <alignment horizontal="center"/>
      <protection/>
    </xf>
    <xf numFmtId="2" fontId="9" fillId="0" borderId="18" xfId="46" applyNumberFormat="1" applyFont="1" applyBorder="1">
      <alignment/>
      <protection/>
    </xf>
    <xf numFmtId="0" fontId="9" fillId="0" borderId="19" xfId="46" applyFont="1" applyBorder="1" applyAlignment="1">
      <alignment horizontal="left" vertical="center"/>
      <protection/>
    </xf>
    <xf numFmtId="2" fontId="9" fillId="0" borderId="0" xfId="46" applyNumberFormat="1" applyFont="1" applyBorder="1">
      <alignment/>
      <protection/>
    </xf>
    <xf numFmtId="0" fontId="9" fillId="0" borderId="0" xfId="46" applyFont="1" applyBorder="1" applyAlignment="1">
      <alignment horizontal="left" vertical="center"/>
      <protection/>
    </xf>
    <xf numFmtId="0" fontId="5" fillId="0" borderId="0" xfId="46" applyFont="1" applyBorder="1" applyAlignment="1">
      <alignment horizontal="center"/>
      <protection/>
    </xf>
    <xf numFmtId="164" fontId="10" fillId="0" borderId="0" xfId="46" applyNumberFormat="1" applyFont="1" applyBorder="1">
      <alignment/>
      <protection/>
    </xf>
    <xf numFmtId="0" fontId="11" fillId="0" borderId="0" xfId="46" applyFont="1" applyBorder="1" applyAlignment="1">
      <alignment horizontal="right"/>
      <protection/>
    </xf>
    <xf numFmtId="164" fontId="9" fillId="0" borderId="0" xfId="46" applyNumberFormat="1" applyFont="1" applyBorder="1">
      <alignment/>
      <protection/>
    </xf>
    <xf numFmtId="165" fontId="9" fillId="0" borderId="0" xfId="46" applyNumberFormat="1" applyFont="1" applyBorder="1">
      <alignment/>
      <protection/>
    </xf>
    <xf numFmtId="164" fontId="10" fillId="0" borderId="0" xfId="46" applyNumberFormat="1" applyFont="1" applyBorder="1" applyAlignment="1">
      <alignment horizontal="center"/>
      <protection/>
    </xf>
    <xf numFmtId="164" fontId="10" fillId="0" borderId="0" xfId="46" applyNumberFormat="1" applyFont="1" applyBorder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6" applyFont="1">
      <alignment/>
      <protection/>
    </xf>
    <xf numFmtId="0" fontId="3" fillId="0" borderId="0" xfId="46" applyFont="1" applyBorder="1" applyAlignment="1">
      <alignment horizontal="left"/>
      <protection/>
    </xf>
    <xf numFmtId="165" fontId="10" fillId="0" borderId="0" xfId="46" applyNumberFormat="1" applyFont="1" applyBorder="1">
      <alignment/>
      <protection/>
    </xf>
    <xf numFmtId="4" fontId="5" fillId="0" borderId="0" xfId="46" applyNumberFormat="1" applyFont="1" applyBorder="1">
      <alignment/>
      <protection/>
    </xf>
    <xf numFmtId="4" fontId="10" fillId="0" borderId="0" xfId="46" applyNumberFormat="1" applyFont="1" applyBorder="1">
      <alignment/>
      <protection/>
    </xf>
    <xf numFmtId="4" fontId="9" fillId="0" borderId="0" xfId="46" applyNumberFormat="1" applyFont="1">
      <alignment/>
      <protection/>
    </xf>
    <xf numFmtId="4" fontId="9" fillId="0" borderId="0" xfId="46" applyNumberFormat="1" applyFont="1" applyBorder="1">
      <alignment/>
      <protection/>
    </xf>
    <xf numFmtId="0" fontId="12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0" fontId="12" fillId="0" borderId="22" xfId="46" applyFont="1" applyBorder="1" applyAlignment="1">
      <alignment horizontal="center" vertical="center" wrapText="1"/>
      <protection/>
    </xf>
    <xf numFmtId="0" fontId="12" fillId="0" borderId="2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>
      <alignment/>
      <protection/>
    </xf>
    <xf numFmtId="4" fontId="13" fillId="0" borderId="15" xfId="46" applyNumberFormat="1" applyFont="1" applyBorder="1">
      <alignment/>
      <protection/>
    </xf>
    <xf numFmtId="4" fontId="13" fillId="0" borderId="16" xfId="46" applyNumberFormat="1" applyFont="1" applyBorder="1">
      <alignment/>
      <protection/>
    </xf>
    <xf numFmtId="4" fontId="13" fillId="0" borderId="18" xfId="46" applyNumberFormat="1" applyFont="1" applyBorder="1">
      <alignment/>
      <protection/>
    </xf>
    <xf numFmtId="4" fontId="13" fillId="0" borderId="19" xfId="46" applyNumberFormat="1" applyFont="1" applyBorder="1">
      <alignment/>
      <protection/>
    </xf>
    <xf numFmtId="0" fontId="14" fillId="0" borderId="0" xfId="46" applyFont="1" applyBorder="1" applyAlignment="1">
      <alignment horizontal="center"/>
      <protection/>
    </xf>
    <xf numFmtId="4" fontId="14" fillId="0" borderId="10" xfId="46" applyNumberFormat="1" applyFont="1" applyBorder="1">
      <alignment/>
      <protection/>
    </xf>
    <xf numFmtId="4" fontId="14" fillId="0" borderId="24" xfId="46" applyNumberFormat="1" applyFont="1" applyBorder="1">
      <alignment/>
      <protection/>
    </xf>
    <xf numFmtId="4" fontId="14" fillId="0" borderId="25" xfId="46" applyNumberFormat="1" applyFont="1" applyBorder="1">
      <alignment/>
      <protection/>
    </xf>
    <xf numFmtId="4" fontId="12" fillId="0" borderId="22" xfId="46" applyNumberFormat="1" applyFont="1" applyBorder="1" applyAlignment="1">
      <alignment horizontal="center" vertical="center" wrapText="1"/>
      <protection/>
    </xf>
    <xf numFmtId="0" fontId="7" fillId="0" borderId="0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0" fontId="8" fillId="0" borderId="0" xfId="47" applyFont="1">
      <alignment/>
      <protection/>
    </xf>
    <xf numFmtId="0" fontId="10" fillId="0" borderId="0" xfId="47" applyFont="1">
      <alignment/>
      <protection/>
    </xf>
    <xf numFmtId="0" fontId="9" fillId="0" borderId="0" xfId="47" applyFont="1">
      <alignment/>
      <protection/>
    </xf>
    <xf numFmtId="0" fontId="9" fillId="0" borderId="0" xfId="47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9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2" fontId="9" fillId="0" borderId="12" xfId="47" applyNumberFormat="1" applyFont="1" applyFill="1" applyBorder="1">
      <alignment/>
      <protection/>
    </xf>
    <xf numFmtId="0" fontId="9" fillId="0" borderId="13" xfId="47" applyFont="1" applyBorder="1">
      <alignment/>
      <protection/>
    </xf>
    <xf numFmtId="0" fontId="9" fillId="0" borderId="0" xfId="47" applyFont="1" applyFill="1">
      <alignment/>
      <protection/>
    </xf>
    <xf numFmtId="0" fontId="4" fillId="0" borderId="14" xfId="47" applyFont="1" applyBorder="1" applyAlignment="1">
      <alignment horizontal="center"/>
      <protection/>
    </xf>
    <xf numFmtId="2" fontId="9" fillId="0" borderId="15" xfId="47" applyNumberFormat="1" applyFont="1" applyFill="1" applyBorder="1">
      <alignment/>
      <protection/>
    </xf>
    <xf numFmtId="2" fontId="9" fillId="0" borderId="15" xfId="47" applyNumberFormat="1" applyFont="1" applyBorder="1">
      <alignment/>
      <protection/>
    </xf>
    <xf numFmtId="0" fontId="9" fillId="0" borderId="16" xfId="47" applyFont="1" applyBorder="1">
      <alignment/>
      <protection/>
    </xf>
    <xf numFmtId="0" fontId="4" fillId="0" borderId="17" xfId="47" applyFont="1" applyBorder="1" applyAlignment="1">
      <alignment horizontal="center"/>
      <protection/>
    </xf>
    <xf numFmtId="2" fontId="9" fillId="0" borderId="18" xfId="47" applyNumberFormat="1" applyFont="1" applyBorder="1">
      <alignment/>
      <protection/>
    </xf>
    <xf numFmtId="0" fontId="9" fillId="0" borderId="19" xfId="47" applyFont="1" applyBorder="1" applyAlignment="1">
      <alignment horizontal="left" vertical="center"/>
      <protection/>
    </xf>
    <xf numFmtId="0" fontId="11" fillId="0" borderId="0" xfId="47" applyFont="1" applyBorder="1" applyAlignment="1">
      <alignment horizontal="right"/>
      <protection/>
    </xf>
    <xf numFmtId="0" fontId="5" fillId="0" borderId="0" xfId="47" applyFont="1" applyBorder="1" applyAlignment="1">
      <alignment horizontal="center"/>
      <protection/>
    </xf>
    <xf numFmtId="164" fontId="10" fillId="0" borderId="0" xfId="47" applyNumberFormat="1" applyFont="1" applyBorder="1">
      <alignment/>
      <protection/>
    </xf>
    <xf numFmtId="164" fontId="10" fillId="0" borderId="0" xfId="47" applyNumberFormat="1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165" fontId="10" fillId="0" borderId="0" xfId="47" applyNumberFormat="1" applyFont="1" applyBorder="1">
      <alignment/>
      <protection/>
    </xf>
    <xf numFmtId="164" fontId="9" fillId="0" borderId="0" xfId="47" applyNumberFormat="1" applyFont="1" applyBorder="1">
      <alignment/>
      <protection/>
    </xf>
    <xf numFmtId="0" fontId="12" fillId="0" borderId="20" xfId="47" applyFont="1" applyBorder="1" applyAlignment="1">
      <alignment horizontal="center" vertical="center"/>
      <protection/>
    </xf>
    <xf numFmtId="0" fontId="12" fillId="0" borderId="21" xfId="47" applyFont="1" applyBorder="1" applyAlignment="1">
      <alignment horizontal="center" vertical="center" wrapText="1"/>
      <protection/>
    </xf>
    <xf numFmtId="0" fontId="12" fillId="0" borderId="22" xfId="47" applyFont="1" applyBorder="1" applyAlignment="1">
      <alignment horizontal="center" vertical="center" wrapText="1"/>
      <protection/>
    </xf>
    <xf numFmtId="0" fontId="12" fillId="0" borderId="23" xfId="47" applyFont="1" applyBorder="1" applyAlignment="1">
      <alignment horizontal="center" vertical="center" wrapText="1"/>
      <protection/>
    </xf>
    <xf numFmtId="0" fontId="12" fillId="0" borderId="26" xfId="47" applyFont="1" applyBorder="1" applyAlignment="1">
      <alignment horizontal="center" vertical="center"/>
      <protection/>
    </xf>
    <xf numFmtId="0" fontId="12" fillId="0" borderId="27" xfId="47" applyFont="1" applyBorder="1" applyAlignment="1">
      <alignment horizontal="center" vertical="center"/>
      <protection/>
    </xf>
    <xf numFmtId="4" fontId="13" fillId="0" borderId="12" xfId="47" applyNumberFormat="1" applyFont="1" applyBorder="1">
      <alignment/>
      <protection/>
    </xf>
    <xf numFmtId="4" fontId="13" fillId="0" borderId="15" xfId="47" applyNumberFormat="1" applyFont="1" applyBorder="1">
      <alignment/>
      <protection/>
    </xf>
    <xf numFmtId="4" fontId="13" fillId="0" borderId="16" xfId="47" applyNumberFormat="1" applyFont="1" applyBorder="1">
      <alignment/>
      <protection/>
    </xf>
    <xf numFmtId="0" fontId="12" fillId="0" borderId="17" xfId="47" applyFont="1" applyBorder="1" applyAlignment="1">
      <alignment horizontal="center" vertical="center"/>
      <protection/>
    </xf>
    <xf numFmtId="0" fontId="12" fillId="0" borderId="28" xfId="47" applyFont="1" applyBorder="1" applyAlignment="1">
      <alignment horizontal="center" vertical="center"/>
      <protection/>
    </xf>
    <xf numFmtId="4" fontId="13" fillId="0" borderId="18" xfId="47" applyNumberFormat="1" applyFont="1" applyBorder="1">
      <alignment/>
      <protection/>
    </xf>
    <xf numFmtId="4" fontId="13" fillId="0" borderId="19" xfId="47" applyNumberFormat="1" applyFont="1" applyBorder="1">
      <alignment/>
      <protection/>
    </xf>
    <xf numFmtId="0" fontId="14" fillId="0" borderId="0" xfId="47" applyFont="1" applyBorder="1" applyAlignment="1">
      <alignment horizontal="center"/>
      <protection/>
    </xf>
    <xf numFmtId="4" fontId="14" fillId="0" borderId="10" xfId="47" applyNumberFormat="1" applyFont="1" applyBorder="1">
      <alignment/>
      <protection/>
    </xf>
    <xf numFmtId="4" fontId="14" fillId="0" borderId="24" xfId="47" applyNumberFormat="1" applyFont="1" applyBorder="1">
      <alignment/>
      <protection/>
    </xf>
    <xf numFmtId="4" fontId="14" fillId="0" borderId="25" xfId="47" applyNumberFormat="1" applyFont="1" applyBorder="1">
      <alignment/>
      <protection/>
    </xf>
    <xf numFmtId="4" fontId="14" fillId="0" borderId="0" xfId="47" applyNumberFormat="1" applyFont="1" applyBorder="1">
      <alignment/>
      <protection/>
    </xf>
    <xf numFmtId="0" fontId="6" fillId="0" borderId="0" xfId="47" applyFont="1" applyAlignment="1">
      <alignment horizontal="center" wrapText="1"/>
      <protection/>
    </xf>
    <xf numFmtId="0" fontId="4" fillId="0" borderId="0" xfId="47" applyFont="1" applyBorder="1" applyAlignment="1">
      <alignment horizontal="center"/>
      <protection/>
    </xf>
    <xf numFmtId="0" fontId="9" fillId="0" borderId="29" xfId="47" applyFont="1" applyBorder="1" applyAlignment="1">
      <alignment horizontal="center" wrapText="1"/>
      <protection/>
    </xf>
    <xf numFmtId="0" fontId="9" fillId="0" borderId="30" xfId="47" applyFont="1" applyBorder="1" applyAlignment="1">
      <alignment horizontal="center" wrapText="1"/>
      <protection/>
    </xf>
    <xf numFmtId="0" fontId="14" fillId="0" borderId="0" xfId="47" applyFont="1" applyBorder="1" applyAlignment="1">
      <alignment horizontal="center"/>
      <protection/>
    </xf>
    <xf numFmtId="0" fontId="14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9" fillId="0" borderId="29" xfId="46" applyFont="1" applyBorder="1" applyAlignment="1">
      <alignment horizontal="center" wrapText="1"/>
      <protection/>
    </xf>
    <xf numFmtId="0" fontId="9" fillId="0" borderId="30" xfId="46" applyFont="1" applyBorder="1" applyAlignment="1">
      <alignment horizont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počet nového úvěru" xfId="46"/>
    <cellStyle name="normální_Propočet úvěru EIB - pro SRV 2010_201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3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3.7109375" style="59" customWidth="1"/>
    <col min="2" max="2" width="8.00390625" style="59" customWidth="1"/>
    <col min="3" max="3" width="15.140625" style="59" bestFit="1" customWidth="1"/>
    <col min="4" max="4" width="13.7109375" style="59" customWidth="1"/>
    <col min="5" max="5" width="17.140625" style="59" customWidth="1"/>
    <col min="6" max="6" width="18.7109375" style="59" customWidth="1"/>
    <col min="7" max="7" width="14.8515625" style="60" customWidth="1"/>
    <col min="8" max="116" width="9.140625" style="60" customWidth="1"/>
    <col min="117" max="16384" width="9.140625" style="59" customWidth="1"/>
  </cols>
  <sheetData>
    <row r="1" spans="1:116" s="57" customFormat="1" ht="39" customHeight="1">
      <c r="A1" s="99" t="s">
        <v>26</v>
      </c>
      <c r="B1" s="99"/>
      <c r="C1" s="99"/>
      <c r="D1" s="99"/>
      <c r="E1" s="99"/>
      <c r="F1" s="99"/>
      <c r="G1" s="55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</row>
    <row r="2" spans="1:3" ht="13.5" customHeight="1">
      <c r="A2" s="58"/>
      <c r="B2" s="58"/>
      <c r="C2" s="58"/>
    </row>
    <row r="3" spans="1:6" ht="13.5" customHeight="1" hidden="1" thickBot="1">
      <c r="A3" s="100" t="s">
        <v>0</v>
      </c>
      <c r="B3" s="100"/>
      <c r="C3" s="61"/>
      <c r="D3" s="61"/>
      <c r="E3" s="61"/>
      <c r="F3" s="61"/>
    </row>
    <row r="4" spans="1:3" ht="15.75" customHeight="1" hidden="1" thickBot="1">
      <c r="A4" s="62" t="s">
        <v>1</v>
      </c>
      <c r="B4" s="101" t="s">
        <v>2</v>
      </c>
      <c r="C4" s="102"/>
    </row>
    <row r="5" spans="1:5" ht="13.5" customHeight="1" hidden="1">
      <c r="A5" s="63" t="s">
        <v>22</v>
      </c>
      <c r="B5" s="64">
        <v>3</v>
      </c>
      <c r="C5" s="65" t="s">
        <v>3</v>
      </c>
      <c r="D5" s="66"/>
      <c r="E5" s="66"/>
    </row>
    <row r="6" spans="1:5" ht="13.5" customHeight="1" hidden="1">
      <c r="A6" s="67" t="s">
        <v>23</v>
      </c>
      <c r="B6" s="68">
        <v>3</v>
      </c>
      <c r="C6" s="65" t="s">
        <v>3</v>
      </c>
      <c r="D6" s="66"/>
      <c r="E6" s="66"/>
    </row>
    <row r="7" spans="1:3" ht="13.5" customHeight="1" hidden="1">
      <c r="A7" s="67" t="s">
        <v>24</v>
      </c>
      <c r="B7" s="69">
        <v>3</v>
      </c>
      <c r="C7" s="70" t="s">
        <v>3</v>
      </c>
    </row>
    <row r="8" spans="1:3" ht="13.5" customHeight="1" hidden="1" thickBot="1">
      <c r="A8" s="71" t="s">
        <v>25</v>
      </c>
      <c r="B8" s="72">
        <v>3</v>
      </c>
      <c r="C8" s="73" t="s">
        <v>3</v>
      </c>
    </row>
    <row r="9" ht="12.75" hidden="1"/>
    <row r="10" ht="18.75" customHeight="1" hidden="1" thickBot="1">
      <c r="G10" s="74"/>
    </row>
    <row r="11" spans="1:116" s="58" customFormat="1" ht="15.75">
      <c r="A11" s="4"/>
      <c r="B11" s="75"/>
      <c r="C11" s="1" t="s">
        <v>31</v>
      </c>
      <c r="D11" s="2"/>
      <c r="E11" s="3">
        <v>257727272.67</v>
      </c>
      <c r="F11" s="76"/>
      <c r="G11" s="77"/>
      <c r="H11" s="76"/>
      <c r="I11" s="76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</row>
    <row r="12" spans="1:116" s="58" customFormat="1" ht="15.75">
      <c r="A12" s="5"/>
      <c r="B12" s="75"/>
      <c r="C12" s="1" t="s">
        <v>32</v>
      </c>
      <c r="D12" s="2"/>
      <c r="E12" s="3">
        <v>257727272.58</v>
      </c>
      <c r="F12" s="76"/>
      <c r="G12" s="77"/>
      <c r="H12" s="76"/>
      <c r="I12" s="76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</row>
    <row r="13" spans="1:116" s="58" customFormat="1" ht="15.75">
      <c r="A13" s="5"/>
      <c r="B13" s="75"/>
      <c r="C13" s="1" t="s">
        <v>6</v>
      </c>
      <c r="D13" s="2"/>
      <c r="E13" s="3">
        <f>+D21+D29</f>
        <v>5832424.241014166</v>
      </c>
      <c r="F13" s="76"/>
      <c r="G13" s="77"/>
      <c r="H13" s="76"/>
      <c r="I13" s="76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</row>
    <row r="14" spans="1:116" s="58" customFormat="1" ht="15.75">
      <c r="A14" s="5"/>
      <c r="B14" s="75"/>
      <c r="C14" s="1"/>
      <c r="D14" s="2"/>
      <c r="E14" s="3"/>
      <c r="F14" s="76"/>
      <c r="G14" s="77"/>
      <c r="H14" s="76"/>
      <c r="I14" s="76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</row>
    <row r="15" spans="1:9" ht="16.5" thickBot="1">
      <c r="A15" s="1" t="s">
        <v>7</v>
      </c>
      <c r="B15" s="75"/>
      <c r="C15" s="75"/>
      <c r="D15" s="77"/>
      <c r="E15" s="79"/>
      <c r="F15" s="76"/>
      <c r="G15" s="80"/>
      <c r="H15" s="80"/>
      <c r="I15" s="80"/>
    </row>
    <row r="16" spans="1:116" s="58" customFormat="1" ht="43.5" thickBot="1">
      <c r="A16" s="81">
        <v>2012</v>
      </c>
      <c r="B16" s="82" t="s">
        <v>8</v>
      </c>
      <c r="C16" s="83" t="s">
        <v>9</v>
      </c>
      <c r="D16" s="83" t="s">
        <v>10</v>
      </c>
      <c r="E16" s="83" t="s">
        <v>11</v>
      </c>
      <c r="F16" s="84" t="s">
        <v>19</v>
      </c>
      <c r="G16" s="77"/>
      <c r="H16" s="76"/>
      <c r="I16" s="76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</row>
    <row r="17" spans="1:9" ht="15.75" thickTop="1">
      <c r="A17" s="85" t="s">
        <v>27</v>
      </c>
      <c r="B17" s="86" t="s">
        <v>33</v>
      </c>
      <c r="C17" s="87">
        <v>257727272.67</v>
      </c>
      <c r="D17" s="88">
        <f>($B$5*C17*0.01/360)*91</f>
        <v>1954431.8177475003</v>
      </c>
      <c r="E17" s="88">
        <f>11666666.67+40909090.91+12500000</f>
        <v>65075757.58</v>
      </c>
      <c r="F17" s="89">
        <f>C17-E17</f>
        <v>192651515.08999997</v>
      </c>
      <c r="G17" s="80"/>
      <c r="H17" s="80"/>
      <c r="I17" s="80"/>
    </row>
    <row r="18" spans="1:10" ht="15">
      <c r="A18" s="85" t="s">
        <v>28</v>
      </c>
      <c r="B18" s="86" t="s">
        <v>34</v>
      </c>
      <c r="C18" s="88">
        <f>F17</f>
        <v>192651515.08999997</v>
      </c>
      <c r="D18" s="88">
        <f>($B$6*C18*0.01/360)*92</f>
        <v>1476994.9490233334</v>
      </c>
      <c r="E18" s="88">
        <f>11666666.67+40909090.91+12500000</f>
        <v>65075757.58</v>
      </c>
      <c r="F18" s="89">
        <f>C18-E18</f>
        <v>127575757.50999998</v>
      </c>
      <c r="G18" s="80"/>
      <c r="H18" s="80"/>
      <c r="I18" s="80"/>
      <c r="J18" s="78"/>
    </row>
    <row r="19" spans="1:9" ht="15">
      <c r="A19" s="85" t="s">
        <v>29</v>
      </c>
      <c r="B19" s="86" t="s">
        <v>35</v>
      </c>
      <c r="C19" s="88">
        <f>F18</f>
        <v>127575757.50999998</v>
      </c>
      <c r="D19" s="88">
        <f>($B$7*C19*0.01/360)*92</f>
        <v>978080.8075766664</v>
      </c>
      <c r="E19" s="88">
        <f>52575757.58-0.07+12500000</f>
        <v>65075757.51</v>
      </c>
      <c r="F19" s="89">
        <f>C19-E19</f>
        <v>62499999.99999998</v>
      </c>
      <c r="G19" s="80"/>
      <c r="H19" s="80"/>
      <c r="I19" s="80"/>
    </row>
    <row r="20" spans="1:9" ht="15.75" thickBot="1">
      <c r="A20" s="90" t="s">
        <v>30</v>
      </c>
      <c r="B20" s="91" t="s">
        <v>36</v>
      </c>
      <c r="C20" s="92">
        <f>F19</f>
        <v>62499999.99999998</v>
      </c>
      <c r="D20" s="92">
        <f>($B$8*C20*0.01/360)*91</f>
        <v>473958.3333333332</v>
      </c>
      <c r="E20" s="88">
        <v>12500000</v>
      </c>
      <c r="F20" s="93">
        <f>C20-E20+G20</f>
        <v>49999999.99999998</v>
      </c>
      <c r="G20" s="80"/>
      <c r="H20" s="80"/>
      <c r="I20" s="80"/>
    </row>
    <row r="21" spans="1:9" ht="15.75" thickBot="1">
      <c r="A21" s="103"/>
      <c r="B21" s="103"/>
      <c r="C21" s="94"/>
      <c r="D21" s="95">
        <f>SUM(D17:D20)</f>
        <v>4883465.907680833</v>
      </c>
      <c r="E21" s="96">
        <f>SUM(E17:E20)</f>
        <v>207727272.67</v>
      </c>
      <c r="F21" s="97">
        <f>SUM(F20:F20)</f>
        <v>49999999.99999998</v>
      </c>
      <c r="G21" s="80"/>
      <c r="H21" s="80"/>
      <c r="I21" s="80"/>
    </row>
    <row r="22" spans="1:9" ht="15">
      <c r="A22" s="94"/>
      <c r="B22" s="94"/>
      <c r="C22" s="94"/>
      <c r="D22" s="98"/>
      <c r="E22" s="98"/>
      <c r="F22" s="98"/>
      <c r="G22" s="80"/>
      <c r="H22" s="80"/>
      <c r="I22" s="80"/>
    </row>
    <row r="23" spans="1:9" ht="16.5" thickBot="1">
      <c r="A23" s="1" t="s">
        <v>13</v>
      </c>
      <c r="B23" s="75"/>
      <c r="C23" s="75"/>
      <c r="D23" s="77"/>
      <c r="E23" s="79"/>
      <c r="F23" s="76"/>
      <c r="G23" s="80"/>
      <c r="H23" s="80"/>
      <c r="I23" s="80"/>
    </row>
    <row r="24" spans="1:9" ht="43.5" thickBot="1">
      <c r="A24" s="81">
        <v>2013</v>
      </c>
      <c r="B24" s="82" t="s">
        <v>8</v>
      </c>
      <c r="C24" s="83" t="s">
        <v>9</v>
      </c>
      <c r="D24" s="83" t="s">
        <v>10</v>
      </c>
      <c r="E24" s="83" t="s">
        <v>11</v>
      </c>
      <c r="F24" s="84" t="s">
        <v>20</v>
      </c>
      <c r="G24" s="80"/>
      <c r="H24" s="80"/>
      <c r="I24" s="80"/>
    </row>
    <row r="25" spans="1:9" ht="15.75" thickTop="1">
      <c r="A25" s="85" t="s">
        <v>27</v>
      </c>
      <c r="B25" s="86" t="s">
        <v>33</v>
      </c>
      <c r="C25" s="87">
        <f>F20</f>
        <v>49999999.99999998</v>
      </c>
      <c r="D25" s="88">
        <f>($B$5*C25*0.01/360)*90</f>
        <v>374999.9999999999</v>
      </c>
      <c r="E25" s="88">
        <v>12500000</v>
      </c>
      <c r="F25" s="89">
        <f>C25-E25</f>
        <v>37499999.99999998</v>
      </c>
      <c r="G25" s="80"/>
      <c r="H25" s="80"/>
      <c r="I25" s="80"/>
    </row>
    <row r="26" spans="1:9" ht="15">
      <c r="A26" s="85" t="s">
        <v>28</v>
      </c>
      <c r="B26" s="86" t="s">
        <v>34</v>
      </c>
      <c r="C26" s="88">
        <f>F25</f>
        <v>37499999.99999998</v>
      </c>
      <c r="D26" s="88">
        <f>($B$6*C26*0.01/360)*92</f>
        <v>287499.9999999999</v>
      </c>
      <c r="E26" s="88">
        <v>12500000</v>
      </c>
      <c r="F26" s="89">
        <f>C26-E26</f>
        <v>24999999.999999978</v>
      </c>
      <c r="G26" s="80"/>
      <c r="H26" s="80"/>
      <c r="I26" s="80"/>
    </row>
    <row r="27" spans="1:9" ht="15">
      <c r="A27" s="85" t="s">
        <v>29</v>
      </c>
      <c r="B27" s="86" t="s">
        <v>35</v>
      </c>
      <c r="C27" s="88">
        <f>F26</f>
        <v>24999999.999999978</v>
      </c>
      <c r="D27" s="88">
        <f>($B$7*C27*0.01/360)*92</f>
        <v>191666.6666666665</v>
      </c>
      <c r="E27" s="88">
        <v>12500000</v>
      </c>
      <c r="F27" s="89">
        <f>C27-E27</f>
        <v>12499999.999999978</v>
      </c>
      <c r="G27" s="80"/>
      <c r="H27" s="80"/>
      <c r="I27" s="80"/>
    </row>
    <row r="28" spans="1:6" ht="15.75" thickBot="1">
      <c r="A28" s="90" t="s">
        <v>30</v>
      </c>
      <c r="B28" s="91" t="s">
        <v>36</v>
      </c>
      <c r="C28" s="92">
        <f>F27</f>
        <v>12499999.999999978</v>
      </c>
      <c r="D28" s="92">
        <f>($B$8*C28*0.01/360)*91</f>
        <v>94791.66666666651</v>
      </c>
      <c r="E28" s="88">
        <v>12500000</v>
      </c>
      <c r="F28" s="93">
        <f>C28-E28+G28</f>
        <v>-2.2351741790771484E-08</v>
      </c>
    </row>
    <row r="29" spans="1:6" ht="15.75" thickBot="1">
      <c r="A29" s="103"/>
      <c r="B29" s="103"/>
      <c r="C29" s="94"/>
      <c r="D29" s="95">
        <f>SUM(D25:D28)</f>
        <v>948958.3333333328</v>
      </c>
      <c r="E29" s="96">
        <f>SUM(E25:E28)</f>
        <v>50000000</v>
      </c>
      <c r="F29" s="97">
        <f>SUM(F28:F28)</f>
        <v>-2.2351741790771484E-08</v>
      </c>
    </row>
    <row r="32" spans="1:6" ht="12.75">
      <c r="A32" s="60"/>
      <c r="B32" s="60"/>
      <c r="C32" s="60"/>
      <c r="D32" s="60"/>
      <c r="E32" s="60"/>
      <c r="F32" s="60"/>
    </row>
    <row r="33" spans="1:6" ht="12.75">
      <c r="A33" s="60"/>
      <c r="B33" s="60"/>
      <c r="C33" s="60"/>
      <c r="D33" s="60"/>
      <c r="E33" s="60"/>
      <c r="F33" s="60"/>
    </row>
    <row r="34" spans="1:6" ht="12.75">
      <c r="A34" s="60"/>
      <c r="B34" s="60"/>
      <c r="C34" s="60"/>
      <c r="D34" s="60"/>
      <c r="E34" s="60"/>
      <c r="F34" s="60"/>
    </row>
    <row r="35" spans="1:6" ht="12.75">
      <c r="A35" s="60"/>
      <c r="B35" s="60"/>
      <c r="C35" s="60"/>
      <c r="D35" s="60"/>
      <c r="E35" s="60"/>
      <c r="F35" s="60"/>
    </row>
    <row r="36" spans="1:6" ht="12.75">
      <c r="A36" s="60"/>
      <c r="B36" s="60"/>
      <c r="C36" s="60"/>
      <c r="D36" s="60"/>
      <c r="E36" s="60"/>
      <c r="F36" s="60"/>
    </row>
    <row r="37" spans="1:6" ht="12.75">
      <c r="A37" s="60"/>
      <c r="B37" s="60"/>
      <c r="C37" s="60"/>
      <c r="D37" s="60"/>
      <c r="E37" s="60"/>
      <c r="F37" s="60"/>
    </row>
    <row r="38" spans="1:6" ht="12.75">
      <c r="A38" s="60"/>
      <c r="B38" s="60"/>
      <c r="C38" s="60"/>
      <c r="D38" s="60"/>
      <c r="E38" s="60"/>
      <c r="F38" s="60"/>
    </row>
    <row r="39" spans="1:6" ht="12.75">
      <c r="A39" s="60"/>
      <c r="B39" s="60"/>
      <c r="C39" s="60"/>
      <c r="D39" s="60"/>
      <c r="E39" s="60"/>
      <c r="F39" s="60"/>
    </row>
    <row r="40" spans="1:6" ht="12.75">
      <c r="A40" s="60"/>
      <c r="B40" s="60"/>
      <c r="C40" s="60"/>
      <c r="D40" s="60"/>
      <c r="E40" s="60"/>
      <c r="F40" s="60"/>
    </row>
    <row r="41" spans="1:6" ht="12.75">
      <c r="A41" s="60"/>
      <c r="B41" s="60"/>
      <c r="C41" s="60"/>
      <c r="D41" s="60"/>
      <c r="E41" s="60"/>
      <c r="F41" s="60"/>
    </row>
    <row r="42" spans="1:6" ht="12.75">
      <c r="A42" s="60"/>
      <c r="B42" s="60"/>
      <c r="C42" s="60"/>
      <c r="D42" s="60"/>
      <c r="E42" s="60"/>
      <c r="F42" s="60"/>
    </row>
    <row r="43" spans="1:6" ht="12.75">
      <c r="A43" s="60"/>
      <c r="B43" s="60"/>
      <c r="C43" s="60"/>
      <c r="D43" s="60"/>
      <c r="E43" s="60"/>
      <c r="F43" s="60"/>
    </row>
    <row r="44" s="60" customFormat="1" ht="12.75"/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  <row r="66" s="60" customFormat="1" ht="12.75"/>
    <row r="67" s="60" customFormat="1" ht="12.75"/>
    <row r="68" s="60" customFormat="1" ht="12.75"/>
    <row r="69" s="60" customFormat="1" ht="12.75"/>
    <row r="70" s="60" customFormat="1" ht="12.75"/>
    <row r="71" s="60" customFormat="1" ht="12.75"/>
    <row r="72" s="60" customFormat="1" ht="12.75"/>
    <row r="73" s="60" customFormat="1" ht="12.75"/>
    <row r="74" s="60" customFormat="1" ht="12.75"/>
    <row r="75" s="60" customFormat="1" ht="12.75"/>
    <row r="76" s="60" customFormat="1" ht="12.75"/>
    <row r="77" s="60" customFormat="1" ht="12.75"/>
    <row r="78" s="60" customFormat="1" ht="12.75"/>
    <row r="79" s="60" customFormat="1" ht="12.75"/>
    <row r="80" s="60" customFormat="1" ht="12.75"/>
    <row r="81" s="60" customFormat="1" ht="12.75"/>
    <row r="82" s="60" customFormat="1" ht="12.75"/>
    <row r="83" s="60" customFormat="1" ht="12.75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  <row r="149" s="60" customFormat="1" ht="12.75"/>
    <row r="150" s="60" customFormat="1" ht="12.75"/>
    <row r="151" s="60" customFormat="1" ht="12.75"/>
    <row r="152" s="60" customFormat="1" ht="12.75"/>
    <row r="153" s="60" customFormat="1" ht="12.75"/>
    <row r="154" s="60" customFormat="1" ht="12.75"/>
    <row r="155" s="60" customFormat="1" ht="12.75"/>
    <row r="156" s="60" customFormat="1" ht="12.75"/>
    <row r="157" s="60" customFormat="1" ht="12.75"/>
    <row r="158" s="60" customFormat="1" ht="12.75"/>
    <row r="159" s="60" customFormat="1" ht="12.75"/>
    <row r="160" s="60" customFormat="1" ht="12.75"/>
    <row r="161" s="60" customFormat="1" ht="12.75"/>
    <row r="162" s="60" customFormat="1" ht="12.75"/>
    <row r="163" s="60" customFormat="1" ht="12.75"/>
    <row r="164" s="60" customFormat="1" ht="12.75"/>
    <row r="165" s="60" customFormat="1" ht="12.75"/>
    <row r="166" s="60" customFormat="1" ht="12.75"/>
    <row r="167" s="60" customFormat="1" ht="12.75"/>
    <row r="168" s="60" customFormat="1" ht="12.75"/>
    <row r="169" s="60" customFormat="1" ht="12.75"/>
    <row r="170" s="60" customFormat="1" ht="12.75"/>
    <row r="171" s="60" customFormat="1" ht="12.75"/>
    <row r="172" s="60" customFormat="1" ht="12.75"/>
    <row r="173" s="60" customFormat="1" ht="12.75"/>
    <row r="174" s="60" customFormat="1" ht="12.75"/>
    <row r="175" s="60" customFormat="1" ht="12.75"/>
    <row r="176" s="60" customFormat="1" ht="12.75"/>
    <row r="177" s="60" customFormat="1" ht="12.75"/>
    <row r="178" s="60" customFormat="1" ht="12.75"/>
    <row r="179" s="60" customFormat="1" ht="12.75"/>
    <row r="180" s="60" customFormat="1" ht="12.75"/>
    <row r="181" s="60" customFormat="1" ht="12.75"/>
    <row r="182" s="60" customFormat="1" ht="12.75"/>
    <row r="183" s="60" customFormat="1" ht="12.75"/>
    <row r="184" s="60" customFormat="1" ht="12.75"/>
    <row r="185" s="60" customFormat="1" ht="12.75"/>
    <row r="186" s="60" customFormat="1" ht="12.75"/>
    <row r="187" s="60" customFormat="1" ht="12.75"/>
    <row r="188" s="60" customFormat="1" ht="12.75"/>
    <row r="189" s="60" customFormat="1" ht="12.75"/>
    <row r="190" s="60" customFormat="1" ht="12.75"/>
    <row r="191" s="60" customFormat="1" ht="12.75"/>
    <row r="192" s="60" customFormat="1" ht="12.75"/>
    <row r="193" s="60" customFormat="1" ht="12.75"/>
    <row r="194" s="60" customFormat="1" ht="12.75"/>
    <row r="195" s="60" customFormat="1" ht="12.75"/>
    <row r="196" s="60" customFormat="1" ht="12.75"/>
    <row r="197" s="60" customFormat="1" ht="12.75"/>
    <row r="198" s="60" customFormat="1" ht="12.75"/>
    <row r="199" s="60" customFormat="1" ht="12.75"/>
    <row r="200" s="60" customFormat="1" ht="12.75"/>
    <row r="201" s="60" customFormat="1" ht="12.75"/>
    <row r="202" s="60" customFormat="1" ht="12.75"/>
    <row r="203" s="60" customFormat="1" ht="12.75"/>
    <row r="204" s="60" customFormat="1" ht="12.75"/>
    <row r="205" s="60" customFormat="1" ht="12.75"/>
    <row r="206" s="60" customFormat="1" ht="12.75"/>
    <row r="207" s="60" customFormat="1" ht="12.75"/>
    <row r="208" s="60" customFormat="1" ht="12.75"/>
    <row r="209" s="60" customFormat="1" ht="12.75"/>
    <row r="210" s="60" customFormat="1" ht="12.75"/>
    <row r="211" s="60" customFormat="1" ht="12.75"/>
    <row r="212" s="60" customFormat="1" ht="12.75"/>
    <row r="213" s="60" customFormat="1" ht="12.75"/>
    <row r="214" s="60" customFormat="1" ht="12.75"/>
    <row r="215" s="60" customFormat="1" ht="12.75"/>
    <row r="216" s="60" customFormat="1" ht="12.75"/>
    <row r="217" s="60" customFormat="1" ht="12.75"/>
    <row r="218" s="60" customFormat="1" ht="12.75"/>
    <row r="219" s="60" customFormat="1" ht="12.75"/>
    <row r="220" s="60" customFormat="1" ht="12.75"/>
    <row r="221" s="60" customFormat="1" ht="12.75"/>
    <row r="222" s="60" customFormat="1" ht="12.75"/>
    <row r="223" s="60" customFormat="1" ht="12.75"/>
    <row r="224" s="60" customFormat="1" ht="12.75"/>
    <row r="225" s="60" customFormat="1" ht="12.75"/>
    <row r="226" s="60" customFormat="1" ht="12.75"/>
    <row r="227" s="60" customFormat="1" ht="12.75"/>
    <row r="228" s="60" customFormat="1" ht="12.75"/>
    <row r="229" s="60" customFormat="1" ht="12.75"/>
    <row r="230" s="60" customFormat="1" ht="12.75"/>
    <row r="231" s="60" customFormat="1" ht="12.75"/>
    <row r="232" s="60" customFormat="1" ht="12.75"/>
    <row r="233" s="60" customFormat="1" ht="12.75"/>
    <row r="234" s="60" customFormat="1" ht="12.75"/>
    <row r="235" s="60" customFormat="1" ht="12.75"/>
    <row r="236" s="60" customFormat="1" ht="12.75"/>
    <row r="237" s="60" customFormat="1" ht="12.75"/>
    <row r="238" s="60" customFormat="1" ht="12.75"/>
    <row r="239" s="60" customFormat="1" ht="12.75"/>
    <row r="240" s="60" customFormat="1" ht="12.75"/>
    <row r="241" s="60" customFormat="1" ht="12.75"/>
    <row r="242" s="60" customFormat="1" ht="12.75"/>
    <row r="243" s="60" customFormat="1" ht="12.75"/>
    <row r="244" s="60" customFormat="1" ht="12.75"/>
    <row r="245" s="60" customFormat="1" ht="12.75"/>
    <row r="246" s="60" customFormat="1" ht="12.75"/>
    <row r="247" s="60" customFormat="1" ht="12.75"/>
    <row r="248" s="60" customFormat="1" ht="12.75"/>
    <row r="249" s="60" customFormat="1" ht="12.75"/>
    <row r="250" s="60" customFormat="1" ht="12.75"/>
    <row r="251" s="60" customFormat="1" ht="12.75"/>
    <row r="252" s="60" customFormat="1" ht="12.75"/>
    <row r="253" s="60" customFormat="1" ht="12.75"/>
    <row r="254" s="60" customFormat="1" ht="12.75"/>
    <row r="255" s="60" customFormat="1" ht="12.75"/>
    <row r="256" s="60" customFormat="1" ht="12.75"/>
    <row r="257" s="60" customFormat="1" ht="12.75"/>
    <row r="258" s="60" customFormat="1" ht="12.75"/>
    <row r="259" s="60" customFormat="1" ht="12.75"/>
    <row r="260" s="60" customFormat="1" ht="12.75"/>
    <row r="261" s="60" customFormat="1" ht="12.75"/>
    <row r="262" s="60" customFormat="1" ht="12.75"/>
    <row r="263" s="60" customFormat="1" ht="12.75"/>
    <row r="264" s="60" customFormat="1" ht="12.75"/>
    <row r="265" s="60" customFormat="1" ht="12.75"/>
    <row r="266" s="60" customFormat="1" ht="12.75"/>
    <row r="267" s="60" customFormat="1" ht="12.75"/>
    <row r="268" s="60" customFormat="1" ht="12.75"/>
    <row r="269" s="60" customFormat="1" ht="12.75"/>
    <row r="270" s="60" customFormat="1" ht="12.75"/>
    <row r="271" s="60" customFormat="1" ht="12.75"/>
    <row r="272" s="60" customFormat="1" ht="12.75"/>
    <row r="273" s="60" customFormat="1" ht="12.75"/>
    <row r="274" s="60" customFormat="1" ht="12.75"/>
    <row r="275" s="60" customFormat="1" ht="12.75"/>
    <row r="276" s="60" customFormat="1" ht="12.75"/>
    <row r="277" s="60" customFormat="1" ht="12.75"/>
    <row r="278" s="60" customFormat="1" ht="12.75"/>
    <row r="279" s="60" customFormat="1" ht="12.75"/>
    <row r="280" s="60" customFormat="1" ht="12.75"/>
    <row r="281" s="60" customFormat="1" ht="12.75"/>
    <row r="282" s="60" customFormat="1" ht="12.75"/>
    <row r="283" s="60" customFormat="1" ht="12.75"/>
    <row r="284" s="60" customFormat="1" ht="12.75"/>
    <row r="285" s="60" customFormat="1" ht="12.75"/>
    <row r="286" s="60" customFormat="1" ht="12.75"/>
    <row r="287" s="60" customFormat="1" ht="12.75"/>
    <row r="288" s="60" customFormat="1" ht="12.75"/>
    <row r="289" s="60" customFormat="1" ht="12.75"/>
    <row r="290" s="60" customFormat="1" ht="12.75"/>
    <row r="291" s="60" customFormat="1" ht="12.75"/>
    <row r="292" s="60" customFormat="1" ht="12.75"/>
    <row r="293" s="60" customFormat="1" ht="12.75"/>
    <row r="294" s="60" customFormat="1" ht="12.75"/>
    <row r="295" s="60" customFormat="1" ht="12.75"/>
    <row r="296" s="60" customFormat="1" ht="12.75"/>
    <row r="297" s="60" customFormat="1" ht="12.75"/>
    <row r="298" s="60" customFormat="1" ht="12.75"/>
    <row r="299" s="60" customFormat="1" ht="12.75"/>
    <row r="300" s="60" customFormat="1" ht="12.75"/>
    <row r="301" s="60" customFormat="1" ht="12.75"/>
    <row r="302" s="60" customFormat="1" ht="12.75"/>
    <row r="303" s="60" customFormat="1" ht="12.75"/>
    <row r="304" s="60" customFormat="1" ht="12.75"/>
    <row r="305" s="60" customFormat="1" ht="12.75"/>
    <row r="306" s="60" customFormat="1" ht="12.75"/>
    <row r="307" s="60" customFormat="1" ht="12.75"/>
    <row r="308" s="60" customFormat="1" ht="12.75"/>
    <row r="309" s="60" customFormat="1" ht="12.75"/>
    <row r="310" s="60" customFormat="1" ht="12.75"/>
    <row r="311" s="60" customFormat="1" ht="12.75"/>
    <row r="312" s="60" customFormat="1" ht="12.75"/>
    <row r="313" s="60" customFormat="1" ht="12.75"/>
    <row r="314" s="60" customFormat="1" ht="12.75"/>
    <row r="315" s="60" customFormat="1" ht="12.75"/>
    <row r="316" s="60" customFormat="1" ht="12.75"/>
    <row r="317" s="60" customFormat="1" ht="12.75"/>
    <row r="318" s="60" customFormat="1" ht="12.75"/>
    <row r="319" s="60" customFormat="1" ht="12.75"/>
    <row r="320" s="60" customFormat="1" ht="12.75"/>
    <row r="321" s="60" customFormat="1" ht="12.75"/>
    <row r="322" s="60" customFormat="1" ht="12.75"/>
    <row r="323" s="60" customFormat="1" ht="12.75"/>
    <row r="324" s="60" customFormat="1" ht="12.75"/>
    <row r="325" s="60" customFormat="1" ht="12.75"/>
    <row r="326" s="60" customFormat="1" ht="12.75"/>
    <row r="327" s="60" customFormat="1" ht="12.75"/>
    <row r="328" s="60" customFormat="1" ht="12.75"/>
    <row r="329" s="60" customFormat="1" ht="12.75"/>
    <row r="330" s="60" customFormat="1" ht="12.75"/>
    <row r="331" s="60" customFormat="1" ht="12.75"/>
    <row r="332" s="60" customFormat="1" ht="12.75"/>
    <row r="333" s="60" customFormat="1" ht="12.75"/>
    <row r="334" s="60" customFormat="1" ht="12.75"/>
    <row r="335" s="60" customFormat="1" ht="12.75"/>
    <row r="336" s="60" customFormat="1" ht="12.75"/>
    <row r="337" s="60" customFormat="1" ht="12.75"/>
    <row r="338" s="60" customFormat="1" ht="12.75"/>
    <row r="339" s="60" customFormat="1" ht="12.75"/>
    <row r="340" s="60" customFormat="1" ht="12.75"/>
    <row r="341" s="60" customFormat="1" ht="12.75"/>
    <row r="342" s="60" customFormat="1" ht="12.75"/>
    <row r="343" s="60" customFormat="1" ht="12.75"/>
    <row r="344" s="60" customFormat="1" ht="12.75"/>
    <row r="345" s="60" customFormat="1" ht="12.75"/>
    <row r="346" s="60" customFormat="1" ht="12.75"/>
    <row r="347" s="60" customFormat="1" ht="12.75"/>
    <row r="348" s="60" customFormat="1" ht="12.75"/>
    <row r="349" s="60" customFormat="1" ht="12.75"/>
    <row r="350" s="60" customFormat="1" ht="12.75"/>
    <row r="351" s="60" customFormat="1" ht="12.75"/>
    <row r="352" s="60" customFormat="1" ht="12.75"/>
    <row r="353" s="60" customFormat="1" ht="12.75"/>
    <row r="354" s="60" customFormat="1" ht="12.75"/>
    <row r="355" s="60" customFormat="1" ht="12.75"/>
    <row r="356" s="60" customFormat="1" ht="12.75"/>
    <row r="357" s="60" customFormat="1" ht="12.75"/>
    <row r="358" s="60" customFormat="1" ht="12.75"/>
    <row r="359" s="60" customFormat="1" ht="12.75"/>
    <row r="360" s="60" customFormat="1" ht="12.75"/>
    <row r="361" s="60" customFormat="1" ht="12.75"/>
    <row r="362" s="60" customFormat="1" ht="12.75"/>
    <row r="363" s="60" customFormat="1" ht="12.75"/>
    <row r="364" s="60" customFormat="1" ht="12.75"/>
    <row r="365" s="60" customFormat="1" ht="12.75"/>
    <row r="366" s="60" customFormat="1" ht="12.75"/>
    <row r="367" s="60" customFormat="1" ht="12.75"/>
    <row r="368" s="60" customFormat="1" ht="12.75"/>
    <row r="369" s="60" customFormat="1" ht="12.75"/>
    <row r="370" s="60" customFormat="1" ht="12.75"/>
    <row r="371" s="60" customFormat="1" ht="12.75"/>
    <row r="372" s="60" customFormat="1" ht="12.75"/>
    <row r="373" s="60" customFormat="1" ht="12.75"/>
    <row r="374" s="60" customFormat="1" ht="12.75"/>
    <row r="375" s="60" customFormat="1" ht="12.75"/>
    <row r="376" s="60" customFormat="1" ht="12.75"/>
    <row r="377" s="60" customFormat="1" ht="12.75"/>
    <row r="378" s="60" customFormat="1" ht="12.75"/>
    <row r="379" s="60" customFormat="1" ht="12.75"/>
    <row r="380" s="60" customFormat="1" ht="12.75"/>
    <row r="381" s="60" customFormat="1" ht="12.75"/>
    <row r="382" s="60" customFormat="1" ht="12.75"/>
    <row r="383" s="60" customFormat="1" ht="12.75"/>
    <row r="384" s="60" customFormat="1" ht="12.75"/>
    <row r="385" s="60" customFormat="1" ht="12.75"/>
    <row r="386" s="60" customFormat="1" ht="12.75"/>
    <row r="387" s="60" customFormat="1" ht="12.75"/>
    <row r="388" s="60" customFormat="1" ht="12.75"/>
    <row r="389" s="60" customFormat="1" ht="12.75"/>
    <row r="390" s="60" customFormat="1" ht="12.75"/>
    <row r="391" s="60" customFormat="1" ht="12.75"/>
    <row r="392" s="60" customFormat="1" ht="12.75"/>
    <row r="393" s="60" customFormat="1" ht="12.75"/>
    <row r="394" s="60" customFormat="1" ht="12.75"/>
    <row r="395" s="60" customFormat="1" ht="12.75"/>
    <row r="396" s="60" customFormat="1" ht="12.75"/>
    <row r="397" s="60" customFormat="1" ht="12.75"/>
    <row r="398" s="60" customFormat="1" ht="12.75"/>
    <row r="399" s="60" customFormat="1" ht="12.75"/>
    <row r="400" s="60" customFormat="1" ht="12.75"/>
    <row r="401" s="60" customFormat="1" ht="12.75"/>
    <row r="402" s="60" customFormat="1" ht="12.75"/>
    <row r="403" s="60" customFormat="1" ht="12.75"/>
    <row r="404" s="60" customFormat="1" ht="12.75"/>
    <row r="405" s="60" customFormat="1" ht="12.75"/>
    <row r="406" s="60" customFormat="1" ht="12.75"/>
    <row r="407" s="60" customFormat="1" ht="12.75"/>
    <row r="408" s="60" customFormat="1" ht="12.75"/>
    <row r="409" s="60" customFormat="1" ht="12.75"/>
    <row r="410" s="60" customFormat="1" ht="12.75"/>
    <row r="411" s="60" customFormat="1" ht="12.75"/>
    <row r="412" s="60" customFormat="1" ht="12.75"/>
    <row r="413" s="60" customFormat="1" ht="12.75"/>
    <row r="414" s="60" customFormat="1" ht="12.75"/>
    <row r="415" s="60" customFormat="1" ht="12.75"/>
    <row r="416" s="60" customFormat="1" ht="12.75"/>
    <row r="417" s="60" customFormat="1" ht="12.75"/>
    <row r="418" s="60" customFormat="1" ht="12.75"/>
    <row r="419" s="60" customFormat="1" ht="12.75"/>
    <row r="420" s="60" customFormat="1" ht="12.75"/>
    <row r="421" s="60" customFormat="1" ht="12.75"/>
    <row r="422" s="60" customFormat="1" ht="12.75"/>
    <row r="423" s="60" customFormat="1" ht="12.75"/>
    <row r="424" s="60" customFormat="1" ht="12.75"/>
    <row r="425" s="60" customFormat="1" ht="12.75"/>
    <row r="426" s="60" customFormat="1" ht="12.75"/>
    <row r="427" s="60" customFormat="1" ht="12.75"/>
    <row r="428" s="60" customFormat="1" ht="12.75"/>
    <row r="429" s="60" customFormat="1" ht="12.75"/>
    <row r="430" s="60" customFormat="1" ht="12.75"/>
    <row r="431" s="60" customFormat="1" ht="12.75"/>
    <row r="432" s="60" customFormat="1" ht="12.75"/>
    <row r="433" s="60" customFormat="1" ht="12.75"/>
    <row r="434" s="60" customFormat="1" ht="12.75"/>
    <row r="435" s="60" customFormat="1" ht="12.75"/>
    <row r="436" s="60" customFormat="1" ht="12.75"/>
    <row r="437" s="60" customFormat="1" ht="12.75"/>
    <row r="438" s="60" customFormat="1" ht="12.75"/>
    <row r="439" s="60" customFormat="1" ht="12.75"/>
    <row r="440" s="60" customFormat="1" ht="12.75"/>
    <row r="441" s="60" customFormat="1" ht="12.75"/>
    <row r="442" s="60" customFormat="1" ht="12.75"/>
    <row r="443" s="60" customFormat="1" ht="12.75"/>
    <row r="444" s="60" customFormat="1" ht="12.75"/>
    <row r="445" s="60" customFormat="1" ht="12.75"/>
    <row r="446" s="60" customFormat="1" ht="12.75"/>
    <row r="447" s="60" customFormat="1" ht="12.75"/>
    <row r="448" s="60" customFormat="1" ht="12.75"/>
    <row r="449" s="60" customFormat="1" ht="12.75"/>
    <row r="450" s="60" customFormat="1" ht="12.75"/>
    <row r="451" s="60" customFormat="1" ht="12.75"/>
    <row r="452" s="60" customFormat="1" ht="12.75"/>
    <row r="453" s="60" customFormat="1" ht="12.75"/>
    <row r="454" s="60" customFormat="1" ht="12.75"/>
    <row r="455" s="60" customFormat="1" ht="12.75"/>
    <row r="456" s="60" customFormat="1" ht="12.75"/>
    <row r="457" s="60" customFormat="1" ht="12.75"/>
    <row r="458" s="60" customFormat="1" ht="12.75"/>
    <row r="459" s="60" customFormat="1" ht="12.75"/>
    <row r="460" s="60" customFormat="1" ht="12.75"/>
    <row r="461" s="60" customFormat="1" ht="12.75"/>
    <row r="462" s="60" customFormat="1" ht="12.75"/>
    <row r="463" s="60" customFormat="1" ht="12.75"/>
    <row r="464" s="60" customFormat="1" ht="12.75"/>
    <row r="465" s="60" customFormat="1" ht="12.75"/>
    <row r="466" s="60" customFormat="1" ht="12.75"/>
    <row r="467" s="60" customFormat="1" ht="12.75"/>
    <row r="468" s="60" customFormat="1" ht="12.75"/>
    <row r="469" s="60" customFormat="1" ht="12.75"/>
    <row r="470" s="60" customFormat="1" ht="12.75"/>
    <row r="471" s="60" customFormat="1" ht="12.75"/>
    <row r="472" s="60" customFormat="1" ht="12.75"/>
    <row r="473" s="60" customFormat="1" ht="12.75"/>
    <row r="474" s="60" customFormat="1" ht="12.75"/>
    <row r="475" s="60" customFormat="1" ht="12.75"/>
    <row r="476" s="60" customFormat="1" ht="12.75"/>
    <row r="477" s="60" customFormat="1" ht="12.75"/>
    <row r="478" s="60" customFormat="1" ht="12.75"/>
    <row r="479" s="60" customFormat="1" ht="12.75"/>
    <row r="480" s="60" customFormat="1" ht="12.75"/>
    <row r="481" s="60" customFormat="1" ht="12.75"/>
    <row r="482" s="60" customFormat="1" ht="12.75"/>
    <row r="483" s="60" customFormat="1" ht="12.75"/>
    <row r="484" s="60" customFormat="1" ht="12.75"/>
    <row r="485" s="60" customFormat="1" ht="12.75"/>
    <row r="486" s="60" customFormat="1" ht="12.75"/>
    <row r="487" s="60" customFormat="1" ht="12.75"/>
    <row r="488" s="60" customFormat="1" ht="12.75"/>
    <row r="489" s="60" customFormat="1" ht="12.75"/>
    <row r="490" s="60" customFormat="1" ht="12.75"/>
    <row r="491" s="60" customFormat="1" ht="12.75"/>
    <row r="492" s="60" customFormat="1" ht="12.75"/>
    <row r="493" s="60" customFormat="1" ht="12.75"/>
    <row r="494" s="60" customFormat="1" ht="12.75"/>
    <row r="495" s="60" customFormat="1" ht="12.75"/>
    <row r="496" s="60" customFormat="1" ht="12.75"/>
    <row r="497" s="60" customFormat="1" ht="12.75"/>
    <row r="498" s="60" customFormat="1" ht="12.75"/>
    <row r="499" s="60" customFormat="1" ht="12.75"/>
    <row r="500" s="60" customFormat="1" ht="12.75"/>
    <row r="501" s="60" customFormat="1" ht="12.75"/>
    <row r="502" s="60" customFormat="1" ht="12.75"/>
    <row r="503" s="60" customFormat="1" ht="12.75"/>
    <row r="504" s="60" customFormat="1" ht="12.75"/>
    <row r="505" s="60" customFormat="1" ht="12.75"/>
    <row r="506" s="60" customFormat="1" ht="12.75"/>
    <row r="507" s="60" customFormat="1" ht="12.75"/>
    <row r="508" s="60" customFormat="1" ht="12.75"/>
    <row r="509" s="60" customFormat="1" ht="12.75"/>
    <row r="510" s="60" customFormat="1" ht="12.75"/>
    <row r="511" s="60" customFormat="1" ht="12.75"/>
    <row r="512" s="60" customFormat="1" ht="12.75"/>
    <row r="513" s="60" customFormat="1" ht="12.75"/>
    <row r="514" s="60" customFormat="1" ht="12.75"/>
    <row r="515" s="60" customFormat="1" ht="12.75"/>
    <row r="516" s="60" customFormat="1" ht="12.75"/>
    <row r="517" s="60" customFormat="1" ht="12.75"/>
    <row r="518" s="60" customFormat="1" ht="12.75"/>
    <row r="519" s="60" customFormat="1" ht="12.75"/>
    <row r="520" s="60" customFormat="1" ht="12.75"/>
    <row r="521" s="60" customFormat="1" ht="12.75"/>
    <row r="522" s="60" customFormat="1" ht="12.75"/>
    <row r="523" s="60" customFormat="1" ht="12.75"/>
    <row r="524" s="60" customFormat="1" ht="12.75"/>
    <row r="525" s="60" customFormat="1" ht="12.75"/>
    <row r="526" s="60" customFormat="1" ht="12.75"/>
    <row r="527" s="60" customFormat="1" ht="12.75"/>
    <row r="528" s="60" customFormat="1" ht="12.75"/>
    <row r="529" s="60" customFormat="1" ht="12.75"/>
    <row r="530" s="60" customFormat="1" ht="12.75"/>
    <row r="531" s="60" customFormat="1" ht="12.75"/>
    <row r="532" s="60" customFormat="1" ht="12.75"/>
    <row r="533" s="60" customFormat="1" ht="12.75"/>
    <row r="534" s="60" customFormat="1" ht="12.75"/>
    <row r="535" s="60" customFormat="1" ht="12.75"/>
    <row r="536" s="60" customFormat="1" ht="12.75"/>
    <row r="537" s="60" customFormat="1" ht="12.75"/>
    <row r="538" s="60" customFormat="1" ht="12.75"/>
    <row r="539" s="60" customFormat="1" ht="12.75"/>
    <row r="540" s="60" customFormat="1" ht="12.75"/>
    <row r="541" s="60" customFormat="1" ht="12.75"/>
    <row r="542" s="60" customFormat="1" ht="12.75"/>
    <row r="543" s="60" customFormat="1" ht="12.75"/>
    <row r="544" s="60" customFormat="1" ht="12.75"/>
    <row r="545" s="60" customFormat="1" ht="12.75"/>
    <row r="546" s="60" customFormat="1" ht="12.75"/>
    <row r="547" s="60" customFormat="1" ht="12.75"/>
    <row r="548" s="60" customFormat="1" ht="12.75"/>
    <row r="549" s="60" customFormat="1" ht="12.75"/>
    <row r="550" s="60" customFormat="1" ht="12.75"/>
    <row r="551" s="60" customFormat="1" ht="12.75"/>
    <row r="552" s="60" customFormat="1" ht="12.75"/>
    <row r="553" s="60" customFormat="1" ht="12.75"/>
    <row r="554" s="60" customFormat="1" ht="12.75"/>
    <row r="555" s="60" customFormat="1" ht="12.75"/>
    <row r="556" s="60" customFormat="1" ht="12.75"/>
    <row r="557" s="60" customFormat="1" ht="12.75"/>
    <row r="558" s="60" customFormat="1" ht="12.75"/>
    <row r="559" s="60" customFormat="1" ht="12.75"/>
    <row r="560" s="60" customFormat="1" ht="12.75"/>
    <row r="561" s="60" customFormat="1" ht="12.75"/>
    <row r="562" s="60" customFormat="1" ht="12.75"/>
    <row r="563" s="60" customFormat="1" ht="12.75"/>
    <row r="564" s="60" customFormat="1" ht="12.75"/>
    <row r="565" s="60" customFormat="1" ht="12.75"/>
    <row r="566" s="60" customFormat="1" ht="12.75"/>
    <row r="567" s="60" customFormat="1" ht="12.75"/>
    <row r="568" s="60" customFormat="1" ht="12.75"/>
    <row r="569" s="60" customFormat="1" ht="12.75"/>
    <row r="570" s="60" customFormat="1" ht="12.75"/>
    <row r="571" s="60" customFormat="1" ht="12.75"/>
    <row r="572" s="60" customFormat="1" ht="12.75"/>
    <row r="573" s="60" customFormat="1" ht="12.75"/>
    <row r="574" s="60" customFormat="1" ht="12.75"/>
    <row r="575" s="60" customFormat="1" ht="12.75"/>
    <row r="576" s="60" customFormat="1" ht="12.75"/>
    <row r="577" s="60" customFormat="1" ht="12.75"/>
    <row r="578" s="60" customFormat="1" ht="12.75"/>
    <row r="579" s="60" customFormat="1" ht="12.75"/>
    <row r="580" s="60" customFormat="1" ht="12.75"/>
    <row r="581" s="60" customFormat="1" ht="12.75"/>
    <row r="582" s="60" customFormat="1" ht="12.75"/>
    <row r="583" s="60" customFormat="1" ht="12.75"/>
    <row r="584" s="60" customFormat="1" ht="12.75"/>
    <row r="585" s="60" customFormat="1" ht="12.75"/>
    <row r="586" s="60" customFormat="1" ht="12.75"/>
    <row r="587" s="60" customFormat="1" ht="12.75"/>
    <row r="588" s="60" customFormat="1" ht="12.75"/>
    <row r="589" s="60" customFormat="1" ht="12.75"/>
    <row r="590" s="60" customFormat="1" ht="12.75"/>
    <row r="591" s="60" customFormat="1" ht="12.75"/>
    <row r="592" s="60" customFormat="1" ht="12.75"/>
    <row r="593" s="60" customFormat="1" ht="12.75"/>
    <row r="594" s="60" customFormat="1" ht="12.75"/>
    <row r="595" s="60" customFormat="1" ht="12.75"/>
    <row r="596" s="60" customFormat="1" ht="12.75"/>
    <row r="597" s="60" customFormat="1" ht="12.75"/>
    <row r="598" s="60" customFormat="1" ht="12.75"/>
    <row r="599" s="60" customFormat="1" ht="12.75"/>
    <row r="600" s="60" customFormat="1" ht="12.75"/>
    <row r="601" s="60" customFormat="1" ht="12.75"/>
    <row r="602" s="60" customFormat="1" ht="12.75"/>
    <row r="603" s="60" customFormat="1" ht="12.75"/>
    <row r="604" s="60" customFormat="1" ht="12.75"/>
    <row r="605" s="60" customFormat="1" ht="12.75"/>
    <row r="606" s="60" customFormat="1" ht="12.75"/>
    <row r="607" s="60" customFormat="1" ht="12.75"/>
    <row r="608" s="60" customFormat="1" ht="12.75"/>
    <row r="609" s="60" customFormat="1" ht="12.75"/>
    <row r="610" s="60" customFormat="1" ht="12.75"/>
    <row r="611" s="60" customFormat="1" ht="12.75"/>
    <row r="612" s="60" customFormat="1" ht="12.75"/>
    <row r="613" s="60" customFormat="1" ht="12.75"/>
    <row r="614" s="60" customFormat="1" ht="12.75"/>
    <row r="615" s="60" customFormat="1" ht="12.75"/>
    <row r="616" s="60" customFormat="1" ht="12.75"/>
    <row r="617" s="60" customFormat="1" ht="12.75"/>
    <row r="618" s="60" customFormat="1" ht="12.75"/>
    <row r="619" s="60" customFormat="1" ht="12.75"/>
    <row r="620" s="60" customFormat="1" ht="12.75"/>
    <row r="621" s="60" customFormat="1" ht="12.75"/>
    <row r="622" s="60" customFormat="1" ht="12.75"/>
    <row r="623" s="60" customFormat="1" ht="12.75"/>
    <row r="624" s="60" customFormat="1" ht="12.75"/>
    <row r="625" s="60" customFormat="1" ht="12.75"/>
    <row r="626" s="60" customFormat="1" ht="12.75"/>
    <row r="627" s="60" customFormat="1" ht="12.75"/>
    <row r="628" s="60" customFormat="1" ht="12.75"/>
    <row r="629" s="60" customFormat="1" ht="12.75"/>
    <row r="630" s="60" customFormat="1" ht="12.75"/>
    <row r="631" s="60" customFormat="1" ht="12.75"/>
    <row r="632" s="60" customFormat="1" ht="12.75"/>
    <row r="633" s="60" customFormat="1" ht="12.75"/>
    <row r="634" s="60" customFormat="1" ht="12.75"/>
    <row r="635" s="60" customFormat="1" ht="12.75"/>
    <row r="636" s="60" customFormat="1" ht="12.75"/>
    <row r="637" s="60" customFormat="1" ht="12.75"/>
    <row r="638" s="60" customFormat="1" ht="12.75"/>
    <row r="639" s="60" customFormat="1" ht="12.75"/>
    <row r="640" s="60" customFormat="1" ht="12.75"/>
    <row r="641" s="60" customFormat="1" ht="12.75"/>
    <row r="642" s="60" customFormat="1" ht="12.75"/>
    <row r="643" s="60" customFormat="1" ht="12.75"/>
    <row r="644" s="60" customFormat="1" ht="12.75"/>
    <row r="645" s="60" customFormat="1" ht="12.75"/>
    <row r="646" s="60" customFormat="1" ht="12.75"/>
    <row r="647" s="60" customFormat="1" ht="12.75"/>
    <row r="648" s="60" customFormat="1" ht="12.75"/>
    <row r="649" s="60" customFormat="1" ht="12.75"/>
    <row r="650" s="60" customFormat="1" ht="12.75"/>
    <row r="651" s="60" customFormat="1" ht="12.75"/>
    <row r="652" s="60" customFormat="1" ht="12.75"/>
    <row r="653" s="60" customFormat="1" ht="12.75"/>
    <row r="654" s="60" customFormat="1" ht="12.75"/>
    <row r="655" s="60" customFormat="1" ht="12.75"/>
    <row r="656" s="60" customFormat="1" ht="12.75"/>
    <row r="657" s="60" customFormat="1" ht="12.75"/>
    <row r="658" s="60" customFormat="1" ht="12.75"/>
    <row r="659" s="60" customFormat="1" ht="12.75"/>
    <row r="660" s="60" customFormat="1" ht="12.75"/>
    <row r="661" s="60" customFormat="1" ht="12.75"/>
    <row r="662" s="60" customFormat="1" ht="12.75"/>
    <row r="663" s="60" customFormat="1" ht="12.75"/>
    <row r="664" s="60" customFormat="1" ht="12.75"/>
    <row r="665" s="60" customFormat="1" ht="12.75"/>
    <row r="666" s="60" customFormat="1" ht="12.75"/>
    <row r="667" s="60" customFormat="1" ht="12.75"/>
    <row r="668" s="60" customFormat="1" ht="12.75"/>
    <row r="669" s="60" customFormat="1" ht="12.75"/>
    <row r="670" s="60" customFormat="1" ht="12.75"/>
    <row r="671" s="60" customFormat="1" ht="12.75"/>
    <row r="672" s="60" customFormat="1" ht="12.75"/>
    <row r="673" s="60" customFormat="1" ht="12.75"/>
    <row r="674" s="60" customFormat="1" ht="12.75"/>
    <row r="675" s="60" customFormat="1" ht="12.75"/>
    <row r="676" s="60" customFormat="1" ht="12.75"/>
    <row r="677" s="60" customFormat="1" ht="12.75"/>
    <row r="678" s="60" customFormat="1" ht="12.75"/>
    <row r="679" s="60" customFormat="1" ht="12.75"/>
    <row r="680" s="60" customFormat="1" ht="12.75"/>
    <row r="681" s="60" customFormat="1" ht="12.75"/>
    <row r="682" s="60" customFormat="1" ht="12.75"/>
    <row r="683" s="60" customFormat="1" ht="12.75"/>
    <row r="684" s="60" customFormat="1" ht="12.75"/>
    <row r="685" s="60" customFormat="1" ht="12.75"/>
    <row r="686" s="60" customFormat="1" ht="12.75"/>
    <row r="687" s="60" customFormat="1" ht="12.75"/>
    <row r="688" s="60" customFormat="1" ht="12.75"/>
    <row r="689" s="60" customFormat="1" ht="12.75"/>
    <row r="690" s="60" customFormat="1" ht="12.75"/>
    <row r="691" s="60" customFormat="1" ht="12.75"/>
    <row r="692" s="60" customFormat="1" ht="12.75"/>
    <row r="693" s="60" customFormat="1" ht="12.75"/>
    <row r="694" s="60" customFormat="1" ht="12.75"/>
    <row r="695" s="60" customFormat="1" ht="12.75"/>
    <row r="696" s="60" customFormat="1" ht="12.75"/>
    <row r="697" s="60" customFormat="1" ht="12.75"/>
    <row r="698" s="60" customFormat="1" ht="12.75"/>
    <row r="699" s="60" customFormat="1" ht="12.75"/>
    <row r="700" s="60" customFormat="1" ht="12.75"/>
    <row r="701" s="60" customFormat="1" ht="12.75"/>
    <row r="702" s="60" customFormat="1" ht="12.75"/>
    <row r="703" s="60" customFormat="1" ht="12.75"/>
    <row r="704" s="60" customFormat="1" ht="12.75"/>
    <row r="705" s="60" customFormat="1" ht="12.75"/>
    <row r="706" s="60" customFormat="1" ht="12.75"/>
    <row r="707" s="60" customFormat="1" ht="12.75"/>
    <row r="708" s="60" customFormat="1" ht="12.75"/>
    <row r="709" s="60" customFormat="1" ht="12.75"/>
    <row r="710" s="60" customFormat="1" ht="12.75"/>
    <row r="711" s="60" customFormat="1" ht="12.75"/>
    <row r="712" s="60" customFormat="1" ht="12.75"/>
    <row r="713" s="60" customFormat="1" ht="12.75"/>
    <row r="714" s="60" customFormat="1" ht="12.75"/>
    <row r="715" s="60" customFormat="1" ht="12.75"/>
    <row r="716" s="60" customFormat="1" ht="12.75"/>
    <row r="717" s="60" customFormat="1" ht="12.75"/>
    <row r="718" s="60" customFormat="1" ht="12.75"/>
    <row r="719" s="60" customFormat="1" ht="12.75"/>
    <row r="720" s="60" customFormat="1" ht="12.75"/>
    <row r="721" s="60" customFormat="1" ht="12.75"/>
    <row r="722" s="60" customFormat="1" ht="12.75"/>
    <row r="723" s="60" customFormat="1" ht="12.75"/>
    <row r="724" s="60" customFormat="1" ht="12.75"/>
    <row r="725" s="60" customFormat="1" ht="12.75"/>
    <row r="726" s="60" customFormat="1" ht="12.75"/>
    <row r="727" s="60" customFormat="1" ht="12.75"/>
    <row r="728" s="60" customFormat="1" ht="12.75"/>
    <row r="729" s="60" customFormat="1" ht="12.75"/>
    <row r="730" s="60" customFormat="1" ht="12.75"/>
    <row r="731" s="60" customFormat="1" ht="12.75"/>
    <row r="732" s="60" customFormat="1" ht="12.75"/>
    <row r="733" s="60" customFormat="1" ht="12.75"/>
    <row r="734" s="60" customFormat="1" ht="12.75"/>
    <row r="735" s="60" customFormat="1" ht="12.75"/>
    <row r="736" s="60" customFormat="1" ht="12.75"/>
    <row r="737" s="60" customFormat="1" ht="12.75"/>
    <row r="738" s="60" customFormat="1" ht="12.75"/>
    <row r="739" s="60" customFormat="1" ht="12.75"/>
    <row r="740" s="60" customFormat="1" ht="12.75"/>
    <row r="741" s="60" customFormat="1" ht="12.75"/>
    <row r="742" s="60" customFormat="1" ht="12.75"/>
    <row r="743" s="60" customFormat="1" ht="12.75"/>
    <row r="744" s="60" customFormat="1" ht="12.75"/>
    <row r="745" s="60" customFormat="1" ht="12.75"/>
    <row r="746" s="60" customFormat="1" ht="12.75"/>
    <row r="747" s="60" customFormat="1" ht="12.75"/>
    <row r="748" s="60" customFormat="1" ht="12.75"/>
    <row r="749" s="60" customFormat="1" ht="12.75"/>
    <row r="750" s="60" customFormat="1" ht="12.75"/>
    <row r="751" s="60" customFormat="1" ht="12.75"/>
    <row r="752" s="60" customFormat="1" ht="12.75"/>
    <row r="753" s="60" customFormat="1" ht="12.75"/>
    <row r="754" s="60" customFormat="1" ht="12.75"/>
    <row r="755" s="60" customFormat="1" ht="12.75"/>
    <row r="756" s="60" customFormat="1" ht="12.75"/>
    <row r="757" s="60" customFormat="1" ht="12.75"/>
    <row r="758" s="60" customFormat="1" ht="12.75"/>
    <row r="759" s="60" customFormat="1" ht="12.75"/>
    <row r="760" s="60" customFormat="1" ht="12.75"/>
    <row r="761" s="60" customFormat="1" ht="12.75"/>
    <row r="762" s="60" customFormat="1" ht="12.75"/>
    <row r="763" s="60" customFormat="1" ht="12.75"/>
    <row r="764" s="60" customFormat="1" ht="12.75"/>
    <row r="765" s="60" customFormat="1" ht="12.75"/>
    <row r="766" s="60" customFormat="1" ht="12.75"/>
    <row r="767" s="60" customFormat="1" ht="12.75"/>
    <row r="768" s="60" customFormat="1" ht="12.75"/>
    <row r="769" s="60" customFormat="1" ht="12.75"/>
    <row r="770" s="60" customFormat="1" ht="12.75"/>
    <row r="771" s="60" customFormat="1" ht="12.75"/>
    <row r="772" s="60" customFormat="1" ht="12.75"/>
    <row r="773" s="60" customFormat="1" ht="12.75"/>
    <row r="774" s="60" customFormat="1" ht="12.75"/>
    <row r="775" s="60" customFormat="1" ht="12.75"/>
    <row r="776" s="60" customFormat="1" ht="12.75"/>
    <row r="777" s="60" customFormat="1" ht="12.75"/>
    <row r="778" s="60" customFormat="1" ht="12.75"/>
    <row r="779" s="60" customFormat="1" ht="12.75"/>
    <row r="780" s="60" customFormat="1" ht="12.75"/>
    <row r="781" s="60" customFormat="1" ht="12.75"/>
    <row r="782" s="60" customFormat="1" ht="12.75"/>
    <row r="783" s="60" customFormat="1" ht="12.75"/>
    <row r="784" s="60" customFormat="1" ht="12.75"/>
    <row r="785" s="60" customFormat="1" ht="12.75"/>
    <row r="786" s="60" customFormat="1" ht="12.75"/>
    <row r="787" s="60" customFormat="1" ht="12.75"/>
    <row r="788" s="60" customFormat="1" ht="12.75"/>
    <row r="789" s="60" customFormat="1" ht="12.75"/>
    <row r="790" s="60" customFormat="1" ht="12.75"/>
    <row r="791" s="60" customFormat="1" ht="12.75"/>
    <row r="792" s="60" customFormat="1" ht="12.75"/>
    <row r="793" s="60" customFormat="1" ht="12.75"/>
    <row r="794" s="60" customFormat="1" ht="12.75"/>
    <row r="795" s="60" customFormat="1" ht="12.75"/>
    <row r="796" s="60" customFormat="1" ht="12.75"/>
    <row r="797" s="60" customFormat="1" ht="12.75"/>
    <row r="798" s="60" customFormat="1" ht="12.75"/>
    <row r="799" s="60" customFormat="1" ht="12.75"/>
    <row r="800" s="60" customFormat="1" ht="12.75"/>
    <row r="801" s="60" customFormat="1" ht="12.75"/>
    <row r="802" s="60" customFormat="1" ht="12.75"/>
    <row r="803" s="60" customFormat="1" ht="12.75"/>
    <row r="804" s="60" customFormat="1" ht="12.75"/>
    <row r="805" s="60" customFormat="1" ht="12.75"/>
    <row r="806" s="60" customFormat="1" ht="12.75"/>
    <row r="807" s="60" customFormat="1" ht="12.75"/>
    <row r="808" s="60" customFormat="1" ht="12.75"/>
    <row r="809" s="60" customFormat="1" ht="12.75"/>
    <row r="810" s="60" customFormat="1" ht="12.75"/>
    <row r="811" s="60" customFormat="1" ht="12.75"/>
    <row r="812" s="60" customFormat="1" ht="12.75"/>
    <row r="813" s="60" customFormat="1" ht="12.75"/>
    <row r="814" s="60" customFormat="1" ht="12.75"/>
    <row r="815" s="60" customFormat="1" ht="12.75"/>
    <row r="816" s="60" customFormat="1" ht="12.75"/>
    <row r="817" s="60" customFormat="1" ht="12.75"/>
    <row r="818" s="60" customFormat="1" ht="12.75"/>
    <row r="819" s="60" customFormat="1" ht="12.75"/>
    <row r="820" s="60" customFormat="1" ht="12.75"/>
    <row r="821" s="60" customFormat="1" ht="12.75"/>
    <row r="822" s="60" customFormat="1" ht="12.75"/>
    <row r="823" s="60" customFormat="1" ht="12.75"/>
    <row r="824" s="60" customFormat="1" ht="12.75"/>
    <row r="825" s="60" customFormat="1" ht="12.75"/>
    <row r="826" s="60" customFormat="1" ht="12.75"/>
    <row r="827" s="60" customFormat="1" ht="12.75"/>
    <row r="828" s="60" customFormat="1" ht="12.75"/>
    <row r="829" s="60" customFormat="1" ht="12.75"/>
    <row r="830" s="60" customFormat="1" ht="12.75"/>
    <row r="831" s="60" customFormat="1" ht="12.75"/>
    <row r="832" s="60" customFormat="1" ht="12.75"/>
    <row r="833" s="60" customFormat="1" ht="12.75"/>
    <row r="834" s="60" customFormat="1" ht="12.75"/>
    <row r="835" s="60" customFormat="1" ht="12.75"/>
    <row r="836" s="60" customFormat="1" ht="12.75"/>
    <row r="837" s="60" customFormat="1" ht="12.75"/>
    <row r="838" s="60" customFormat="1" ht="12.75"/>
    <row r="839" s="60" customFormat="1" ht="12.75"/>
    <row r="840" s="60" customFormat="1" ht="12.75"/>
    <row r="841" s="60" customFormat="1" ht="12.75"/>
    <row r="842" s="60" customFormat="1" ht="12.75"/>
    <row r="843" s="60" customFormat="1" ht="12.75"/>
    <row r="844" s="60" customFormat="1" ht="12.75"/>
    <row r="845" s="60" customFormat="1" ht="12.75"/>
    <row r="846" s="60" customFormat="1" ht="12.75"/>
    <row r="847" s="60" customFormat="1" ht="12.75"/>
    <row r="848" s="60" customFormat="1" ht="12.75"/>
    <row r="849" s="60" customFormat="1" ht="12.75"/>
    <row r="850" s="60" customFormat="1" ht="12.75"/>
    <row r="851" s="60" customFormat="1" ht="12.75"/>
    <row r="852" s="60" customFormat="1" ht="12.75"/>
    <row r="853" s="60" customFormat="1" ht="12.75"/>
    <row r="854" s="60" customFormat="1" ht="12.75"/>
    <row r="855" s="60" customFormat="1" ht="12.75"/>
    <row r="856" s="60" customFormat="1" ht="12.75"/>
    <row r="857" s="60" customFormat="1" ht="12.75"/>
    <row r="858" s="60" customFormat="1" ht="12.75"/>
    <row r="859" s="60" customFormat="1" ht="12.75"/>
    <row r="860" s="60" customFormat="1" ht="12.75"/>
    <row r="861" s="60" customFormat="1" ht="12.75"/>
    <row r="862" s="60" customFormat="1" ht="12.75"/>
    <row r="863" s="60" customFormat="1" ht="12.75"/>
    <row r="864" s="60" customFormat="1" ht="12.75"/>
    <row r="865" s="60" customFormat="1" ht="12.75"/>
    <row r="866" s="60" customFormat="1" ht="12.75"/>
    <row r="867" s="60" customFormat="1" ht="12.75"/>
    <row r="868" s="60" customFormat="1" ht="12.75"/>
    <row r="869" s="60" customFormat="1" ht="12.75"/>
    <row r="870" s="60" customFormat="1" ht="12.75"/>
    <row r="871" s="60" customFormat="1" ht="12.75"/>
    <row r="872" s="60" customFormat="1" ht="12.75"/>
    <row r="873" s="60" customFormat="1" ht="12.75"/>
    <row r="874" s="60" customFormat="1" ht="12.75"/>
    <row r="875" s="60" customFormat="1" ht="12.75"/>
    <row r="876" s="60" customFormat="1" ht="12.75"/>
    <row r="877" s="60" customFormat="1" ht="12.75"/>
    <row r="878" s="60" customFormat="1" ht="12.75"/>
    <row r="879" s="60" customFormat="1" ht="12.75"/>
    <row r="880" s="60" customFormat="1" ht="12.75"/>
    <row r="881" s="60" customFormat="1" ht="12.75"/>
    <row r="882" s="60" customFormat="1" ht="12.75"/>
    <row r="883" s="60" customFormat="1" ht="12.75"/>
    <row r="884" s="60" customFormat="1" ht="12.75"/>
    <row r="885" s="60" customFormat="1" ht="12.75"/>
    <row r="886" s="60" customFormat="1" ht="12.75"/>
    <row r="887" s="60" customFormat="1" ht="12.75"/>
    <row r="888" s="60" customFormat="1" ht="12.75"/>
    <row r="889" s="60" customFormat="1" ht="12.75"/>
    <row r="890" s="60" customFormat="1" ht="12.75"/>
    <row r="891" s="60" customFormat="1" ht="12.75"/>
    <row r="892" s="60" customFormat="1" ht="12.75"/>
    <row r="893" s="60" customFormat="1" ht="12.75"/>
    <row r="894" s="60" customFormat="1" ht="12.75"/>
    <row r="895" s="60" customFormat="1" ht="12.75"/>
    <row r="896" s="60" customFormat="1" ht="12.75"/>
    <row r="897" s="60" customFormat="1" ht="12.75"/>
    <row r="898" s="60" customFormat="1" ht="12.75"/>
    <row r="899" s="60" customFormat="1" ht="12.75"/>
    <row r="900" s="60" customFormat="1" ht="12.75"/>
    <row r="901" s="60" customFormat="1" ht="12.75"/>
    <row r="902" s="60" customFormat="1" ht="12.75"/>
    <row r="903" s="60" customFormat="1" ht="12.75"/>
    <row r="904" s="60" customFormat="1" ht="12.75"/>
    <row r="905" s="60" customFormat="1" ht="12.75"/>
    <row r="906" s="60" customFormat="1" ht="12.75"/>
    <row r="907" s="60" customFormat="1" ht="12.75"/>
    <row r="908" s="60" customFormat="1" ht="12.75"/>
    <row r="909" s="60" customFormat="1" ht="12.75"/>
    <row r="910" s="60" customFormat="1" ht="12.75"/>
    <row r="911" s="60" customFormat="1" ht="12.75"/>
    <row r="912" s="60" customFormat="1" ht="12.75"/>
    <row r="913" s="60" customFormat="1" ht="12.75"/>
    <row r="914" s="60" customFormat="1" ht="12.75"/>
    <row r="915" s="60" customFormat="1" ht="12.75"/>
    <row r="916" s="60" customFormat="1" ht="12.75"/>
    <row r="917" s="60" customFormat="1" ht="12.75"/>
    <row r="918" s="60" customFormat="1" ht="12.75"/>
    <row r="919" s="60" customFormat="1" ht="12.75"/>
    <row r="920" s="60" customFormat="1" ht="12.75"/>
    <row r="921" s="60" customFormat="1" ht="12.75"/>
    <row r="922" s="60" customFormat="1" ht="12.75"/>
    <row r="923" s="60" customFormat="1" ht="12.75"/>
    <row r="924" s="60" customFormat="1" ht="12.75"/>
    <row r="925" s="60" customFormat="1" ht="12.75"/>
    <row r="926" s="60" customFormat="1" ht="12.75"/>
    <row r="927" s="60" customFormat="1" ht="12.75"/>
    <row r="928" s="60" customFormat="1" ht="12.75"/>
    <row r="929" s="60" customFormat="1" ht="12.75"/>
    <row r="930" s="60" customFormat="1" ht="12.75"/>
    <row r="931" s="60" customFormat="1" ht="12.75"/>
    <row r="932" s="60" customFormat="1" ht="12.75"/>
    <row r="933" s="60" customFormat="1" ht="12.75"/>
    <row r="934" s="60" customFormat="1" ht="12.75"/>
    <row r="935" s="60" customFormat="1" ht="12.75"/>
    <row r="936" s="60" customFormat="1" ht="12.75"/>
    <row r="937" s="60" customFormat="1" ht="12.75"/>
    <row r="938" s="60" customFormat="1" ht="12.75"/>
    <row r="939" s="60" customFormat="1" ht="12.75"/>
    <row r="940" s="60" customFormat="1" ht="12.75"/>
    <row r="941" s="60" customFormat="1" ht="12.75"/>
    <row r="942" s="60" customFormat="1" ht="12.75"/>
    <row r="943" s="60" customFormat="1" ht="12.75"/>
    <row r="944" s="60" customFormat="1" ht="12.75"/>
    <row r="945" s="60" customFormat="1" ht="12.75"/>
    <row r="946" s="60" customFormat="1" ht="12.75"/>
    <row r="947" s="60" customFormat="1" ht="12.75"/>
    <row r="948" s="60" customFormat="1" ht="12.75"/>
    <row r="949" s="60" customFormat="1" ht="12.75"/>
    <row r="950" s="60" customFormat="1" ht="12.75"/>
    <row r="951" s="60" customFormat="1" ht="12.75"/>
    <row r="952" s="60" customFormat="1" ht="12.75"/>
    <row r="953" s="60" customFormat="1" ht="12.75"/>
    <row r="954" s="60" customFormat="1" ht="12.75"/>
    <row r="955" s="60" customFormat="1" ht="12.75"/>
    <row r="956" s="60" customFormat="1" ht="12.75"/>
    <row r="957" s="60" customFormat="1" ht="12.75"/>
    <row r="958" s="60" customFormat="1" ht="12.75"/>
    <row r="959" s="60" customFormat="1" ht="12.75"/>
    <row r="960" s="60" customFormat="1" ht="12.75"/>
    <row r="961" s="60" customFormat="1" ht="12.75"/>
    <row r="962" s="60" customFormat="1" ht="12.75"/>
    <row r="963" s="60" customFormat="1" ht="12.75"/>
    <row r="964" s="60" customFormat="1" ht="12.75"/>
    <row r="965" s="60" customFormat="1" ht="12.75"/>
    <row r="966" s="60" customFormat="1" ht="12.75"/>
    <row r="967" s="60" customFormat="1" ht="12.75"/>
    <row r="968" s="60" customFormat="1" ht="12.75"/>
    <row r="969" s="60" customFormat="1" ht="12.75"/>
    <row r="970" s="60" customFormat="1" ht="12.75"/>
    <row r="971" s="60" customFormat="1" ht="12.75"/>
    <row r="972" s="60" customFormat="1" ht="12.75"/>
    <row r="973" s="60" customFormat="1" ht="12.75"/>
    <row r="974" s="60" customFormat="1" ht="12.75"/>
    <row r="975" s="60" customFormat="1" ht="12.75"/>
    <row r="976" s="60" customFormat="1" ht="12.75"/>
    <row r="977" s="60" customFormat="1" ht="12.75"/>
    <row r="978" s="60" customFormat="1" ht="12.75"/>
    <row r="979" s="60" customFormat="1" ht="12.75"/>
    <row r="980" s="60" customFormat="1" ht="12.75"/>
    <row r="981" s="60" customFormat="1" ht="12.75"/>
    <row r="982" s="60" customFormat="1" ht="12.75"/>
    <row r="983" s="60" customFormat="1" ht="12.75"/>
    <row r="984" s="60" customFormat="1" ht="12.75"/>
    <row r="985" s="60" customFormat="1" ht="12.75"/>
    <row r="986" s="60" customFormat="1" ht="12.75"/>
    <row r="987" s="60" customFormat="1" ht="12.75"/>
    <row r="988" s="60" customFormat="1" ht="12.75"/>
    <row r="989" s="60" customFormat="1" ht="12.75"/>
    <row r="990" s="60" customFormat="1" ht="12.75"/>
    <row r="991" s="60" customFormat="1" ht="12.75"/>
    <row r="992" s="60" customFormat="1" ht="12.75"/>
    <row r="993" s="60" customFormat="1" ht="12.75"/>
    <row r="994" s="60" customFormat="1" ht="12.75"/>
    <row r="995" s="60" customFormat="1" ht="12.75"/>
    <row r="996" s="60" customFormat="1" ht="12.75"/>
    <row r="997" s="60" customFormat="1" ht="12.75"/>
    <row r="998" s="60" customFormat="1" ht="12.75"/>
    <row r="999" s="60" customFormat="1" ht="12.75"/>
    <row r="1000" s="60" customFormat="1" ht="12.75"/>
    <row r="1001" s="60" customFormat="1" ht="12.75"/>
    <row r="1002" s="60" customFormat="1" ht="12.75"/>
    <row r="1003" s="60" customFormat="1" ht="12.75"/>
    <row r="1004" s="60" customFormat="1" ht="12.75"/>
    <row r="1005" s="60" customFormat="1" ht="12.75"/>
    <row r="1006" s="60" customFormat="1" ht="12.75"/>
    <row r="1007" s="60" customFormat="1" ht="12.75"/>
    <row r="1008" s="60" customFormat="1" ht="12.75"/>
    <row r="1009" s="60" customFormat="1" ht="12.75"/>
    <row r="1010" s="60" customFormat="1" ht="12.75"/>
    <row r="1011" s="60" customFormat="1" ht="12.75"/>
    <row r="1012" s="60" customFormat="1" ht="12.75"/>
    <row r="1013" s="60" customFormat="1" ht="12.75"/>
    <row r="1014" s="60" customFormat="1" ht="12.75"/>
    <row r="1015" s="60" customFormat="1" ht="12.75"/>
    <row r="1016" s="60" customFormat="1" ht="12.75"/>
    <row r="1017" s="60" customFormat="1" ht="12.75"/>
    <row r="1018" s="60" customFormat="1" ht="12.75"/>
    <row r="1019" s="60" customFormat="1" ht="12.75"/>
    <row r="1020" s="60" customFormat="1" ht="12.75"/>
    <row r="1021" s="60" customFormat="1" ht="12.75"/>
    <row r="1022" s="60" customFormat="1" ht="12.75"/>
    <row r="1023" s="60" customFormat="1" ht="12.75"/>
    <row r="1024" s="60" customFormat="1" ht="12.75"/>
    <row r="1025" s="60" customFormat="1" ht="12.75"/>
    <row r="1026" s="60" customFormat="1" ht="12.75"/>
    <row r="1027" s="60" customFormat="1" ht="12.75"/>
    <row r="1028" s="60" customFormat="1" ht="12.75"/>
    <row r="1029" s="60" customFormat="1" ht="12.75"/>
    <row r="1030" s="60" customFormat="1" ht="12.75"/>
    <row r="1031" s="60" customFormat="1" ht="12.75"/>
    <row r="1032" s="60" customFormat="1" ht="12.75"/>
    <row r="1033" s="60" customFormat="1" ht="12.75"/>
    <row r="1034" s="60" customFormat="1" ht="12.75"/>
    <row r="1035" s="60" customFormat="1" ht="12.75"/>
    <row r="1036" s="60" customFormat="1" ht="12.75"/>
    <row r="1037" s="60" customFormat="1" ht="12.75"/>
    <row r="1038" s="60" customFormat="1" ht="12.75"/>
    <row r="1039" s="60" customFormat="1" ht="12.75"/>
    <row r="1040" s="60" customFormat="1" ht="12.75"/>
    <row r="1041" s="60" customFormat="1" ht="12.75"/>
    <row r="1042" s="60" customFormat="1" ht="12.75"/>
    <row r="1043" s="60" customFormat="1" ht="12.75"/>
    <row r="1044" s="60" customFormat="1" ht="12.75"/>
    <row r="1045" s="60" customFormat="1" ht="12.75"/>
    <row r="1046" s="60" customFormat="1" ht="12.75"/>
    <row r="1047" s="60" customFormat="1" ht="12.75"/>
    <row r="1048" s="60" customFormat="1" ht="12.75"/>
    <row r="1049" s="60" customFormat="1" ht="12.75"/>
    <row r="1050" s="60" customFormat="1" ht="12.75"/>
    <row r="1051" s="60" customFormat="1" ht="12.75"/>
    <row r="1052" s="60" customFormat="1" ht="12.75"/>
    <row r="1053" s="60" customFormat="1" ht="12.75"/>
    <row r="1054" s="60" customFormat="1" ht="12.75"/>
    <row r="1055" s="60" customFormat="1" ht="12.75"/>
    <row r="1056" s="60" customFormat="1" ht="12.75"/>
    <row r="1057" s="60" customFormat="1" ht="12.75"/>
    <row r="1058" s="60" customFormat="1" ht="12.75"/>
    <row r="1059" s="60" customFormat="1" ht="12.75"/>
    <row r="1060" s="60" customFormat="1" ht="12.75"/>
    <row r="1061" s="60" customFormat="1" ht="12.75"/>
    <row r="1062" s="60" customFormat="1" ht="12.75"/>
    <row r="1063" s="60" customFormat="1" ht="12.75"/>
    <row r="1064" s="60" customFormat="1" ht="12.75"/>
    <row r="1065" s="60" customFormat="1" ht="12.75"/>
    <row r="1066" s="60" customFormat="1" ht="12.75"/>
    <row r="1067" s="60" customFormat="1" ht="12.75"/>
    <row r="1068" s="60" customFormat="1" ht="12.75"/>
    <row r="1069" s="60" customFormat="1" ht="12.75"/>
    <row r="1070" s="60" customFormat="1" ht="12.75"/>
    <row r="1071" s="60" customFormat="1" ht="12.75"/>
    <row r="1072" s="60" customFormat="1" ht="12.75"/>
    <row r="1073" s="60" customFormat="1" ht="12.75"/>
    <row r="1074" s="60" customFormat="1" ht="12.75"/>
    <row r="1075" s="60" customFormat="1" ht="12.75"/>
    <row r="1076" s="60" customFormat="1" ht="12.75"/>
    <row r="1077" s="60" customFormat="1" ht="12.75"/>
    <row r="1078" s="60" customFormat="1" ht="12.75"/>
    <row r="1079" s="60" customFormat="1" ht="12.75"/>
    <row r="1080" s="60" customFormat="1" ht="12.75"/>
    <row r="1081" s="60" customFormat="1" ht="12.75"/>
    <row r="1082" s="60" customFormat="1" ht="12.75"/>
    <row r="1083" s="60" customFormat="1" ht="12.75"/>
    <row r="1084" s="60" customFormat="1" ht="12.75"/>
    <row r="1085" s="60" customFormat="1" ht="12.75"/>
    <row r="1086" s="60" customFormat="1" ht="12.75"/>
    <row r="1087" s="60" customFormat="1" ht="12.75"/>
    <row r="1088" s="60" customFormat="1" ht="12.75"/>
    <row r="1089" s="60" customFormat="1" ht="12.75"/>
    <row r="1090" s="60" customFormat="1" ht="12.75"/>
    <row r="1091" s="60" customFormat="1" ht="12.75"/>
    <row r="1092" s="60" customFormat="1" ht="12.75"/>
    <row r="1093" s="60" customFormat="1" ht="12.75"/>
    <row r="1094" s="60" customFormat="1" ht="12.75"/>
    <row r="1095" s="60" customFormat="1" ht="12.75"/>
    <row r="1096" s="60" customFormat="1" ht="12.75"/>
    <row r="1097" s="60" customFormat="1" ht="12.75"/>
    <row r="1098" s="60" customFormat="1" ht="12.75"/>
    <row r="1099" s="60" customFormat="1" ht="12.75"/>
    <row r="1100" s="60" customFormat="1" ht="12.75"/>
    <row r="1101" s="60" customFormat="1" ht="12.75"/>
    <row r="1102" s="60" customFormat="1" ht="12.75"/>
    <row r="1103" s="60" customFormat="1" ht="12.75"/>
    <row r="1104" s="60" customFormat="1" ht="12.75"/>
    <row r="1105" s="60" customFormat="1" ht="12.75"/>
    <row r="1106" s="60" customFormat="1" ht="12.75"/>
    <row r="1107" s="60" customFormat="1" ht="12.75"/>
    <row r="1108" s="60" customFormat="1" ht="12.75"/>
    <row r="1109" s="60" customFormat="1" ht="12.75"/>
    <row r="1110" s="60" customFormat="1" ht="12.75"/>
    <row r="1111" s="60" customFormat="1" ht="12.75"/>
    <row r="1112" s="60" customFormat="1" ht="12.75"/>
    <row r="1113" s="60" customFormat="1" ht="12.75"/>
    <row r="1114" s="60" customFormat="1" ht="12.75"/>
    <row r="1115" s="60" customFormat="1" ht="12.75"/>
    <row r="1116" s="60" customFormat="1" ht="12.75"/>
    <row r="1117" s="60" customFormat="1" ht="12.75"/>
    <row r="1118" s="60" customFormat="1" ht="12.75"/>
    <row r="1119" s="60" customFormat="1" ht="12.75"/>
    <row r="1120" s="60" customFormat="1" ht="12.75"/>
    <row r="1121" s="60" customFormat="1" ht="12.75"/>
    <row r="1122" s="60" customFormat="1" ht="12.75"/>
    <row r="1123" s="60" customFormat="1" ht="12.75"/>
    <row r="1124" s="60" customFormat="1" ht="12.75"/>
    <row r="1125" s="60" customFormat="1" ht="12.75"/>
    <row r="1126" s="60" customFormat="1" ht="12.75"/>
    <row r="1127" s="60" customFormat="1" ht="12.75"/>
    <row r="1128" s="60" customFormat="1" ht="12.75"/>
    <row r="1129" s="60" customFormat="1" ht="12.75"/>
    <row r="1130" s="60" customFormat="1" ht="12.75"/>
    <row r="1131" s="60" customFormat="1" ht="12.75"/>
    <row r="1132" s="60" customFormat="1" ht="12.75"/>
    <row r="1133" s="60" customFormat="1" ht="12.75"/>
    <row r="1134" s="60" customFormat="1" ht="12.75"/>
    <row r="1135" s="60" customFormat="1" ht="12.75"/>
    <row r="1136" s="60" customFormat="1" ht="12.75"/>
    <row r="1137" s="60" customFormat="1" ht="12.75"/>
    <row r="1138" s="60" customFormat="1" ht="12.75"/>
    <row r="1139" s="60" customFormat="1" ht="12.75"/>
    <row r="1140" s="60" customFormat="1" ht="12.75"/>
    <row r="1141" s="60" customFormat="1" ht="12.75"/>
  </sheetData>
  <sheetProtection/>
  <mergeCells count="5">
    <mergeCell ref="A1:F1"/>
    <mergeCell ref="A3:B3"/>
    <mergeCell ref="B4:C4"/>
    <mergeCell ref="A21:B21"/>
    <mergeCell ref="A29:B29"/>
  </mergeCells>
  <printOptions horizontalCentered="1"/>
  <pageMargins left="0.7874015748031497" right="0.3937007874015748" top="0.5511811023622047" bottom="0.7874015748031497" header="0.31496062992125984" footer="0.3937007874015748"/>
  <pageSetup horizontalDpi="600" verticalDpi="600" orientation="portrait" paperSize="9" scale="85" r:id="rId1"/>
  <headerFooter alignWithMargins="0">
    <oddHeader>&amp;R&amp;"Times New Roman,Obyčejné"&amp;14Příloha č. 6</oddHeader>
    <oddFooter>&amp;L&amp;"Times New Roman,Obyčejné"&amp;14ZK 081111 SRV Příloha č. 6&amp;R&amp;"Times New Roman,Obyčejné"&amp;14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1156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3.7109375" style="11" customWidth="1"/>
    <col min="2" max="2" width="8.00390625" style="11" customWidth="1"/>
    <col min="3" max="3" width="15.421875" style="11" bestFit="1" customWidth="1"/>
    <col min="4" max="4" width="14.140625" style="11" customWidth="1"/>
    <col min="5" max="5" width="17.140625" style="11" customWidth="1"/>
    <col min="6" max="6" width="18.7109375" style="11" customWidth="1"/>
    <col min="7" max="7" width="14.8515625" style="12" customWidth="1"/>
    <col min="8" max="116" width="9.140625" style="12" customWidth="1"/>
    <col min="117" max="16384" width="9.140625" style="11" customWidth="1"/>
  </cols>
  <sheetData>
    <row r="1" spans="1:116" s="8" customFormat="1" ht="39" customHeight="1">
      <c r="A1" s="99" t="s">
        <v>21</v>
      </c>
      <c r="B1" s="99"/>
      <c r="C1" s="99"/>
      <c r="D1" s="99"/>
      <c r="E1" s="99"/>
      <c r="F1" s="99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</row>
    <row r="2" spans="1:116" s="8" customFormat="1" ht="18.75" hidden="1">
      <c r="A2" s="105" t="s">
        <v>0</v>
      </c>
      <c r="B2" s="105"/>
      <c r="C2" s="9"/>
      <c r="D2" s="9"/>
      <c r="E2" s="9"/>
      <c r="F2" s="9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</row>
    <row r="3" spans="1:3" ht="13.5" customHeight="1" hidden="1" thickBot="1">
      <c r="A3" s="10" t="s">
        <v>1</v>
      </c>
      <c r="B3" s="106" t="s">
        <v>2</v>
      </c>
      <c r="C3" s="107"/>
    </row>
    <row r="4" spans="1:5" ht="15.75" customHeight="1" hidden="1" thickBot="1">
      <c r="A4" s="13" t="s">
        <v>22</v>
      </c>
      <c r="B4" s="14">
        <v>3</v>
      </c>
      <c r="C4" s="15" t="s">
        <v>3</v>
      </c>
      <c r="D4" s="16"/>
      <c r="E4" s="16"/>
    </row>
    <row r="5" spans="1:5" ht="13.5" customHeight="1" hidden="1">
      <c r="A5" s="17" t="s">
        <v>23</v>
      </c>
      <c r="B5" s="18">
        <v>3</v>
      </c>
      <c r="C5" s="15" t="s">
        <v>3</v>
      </c>
      <c r="D5" s="16"/>
      <c r="E5" s="16"/>
    </row>
    <row r="6" spans="1:3" ht="13.5" customHeight="1" hidden="1">
      <c r="A6" s="17" t="s">
        <v>24</v>
      </c>
      <c r="B6" s="19">
        <v>3</v>
      </c>
      <c r="C6" s="20" t="s">
        <v>3</v>
      </c>
    </row>
    <row r="7" spans="1:3" ht="13.5" customHeight="1" hidden="1">
      <c r="A7" s="21" t="s">
        <v>25</v>
      </c>
      <c r="B7" s="22">
        <v>3</v>
      </c>
      <c r="C7" s="23" t="s">
        <v>3</v>
      </c>
    </row>
    <row r="8" spans="1:3" ht="13.5" customHeight="1" hidden="1" thickBot="1">
      <c r="A8" s="9"/>
      <c r="B8" s="24"/>
      <c r="C8" s="25"/>
    </row>
    <row r="9" spans="1:3" ht="13.5" customHeight="1">
      <c r="A9" s="9"/>
      <c r="B9" s="24"/>
      <c r="C9" s="25"/>
    </row>
    <row r="10" spans="3:5" ht="16.5" customHeight="1">
      <c r="C10" s="1" t="s">
        <v>4</v>
      </c>
      <c r="D10" s="2"/>
      <c r="E10" s="3">
        <v>1100000000</v>
      </c>
    </row>
    <row r="11" spans="3:5" ht="16.5" customHeight="1">
      <c r="C11" s="1" t="s">
        <v>5</v>
      </c>
      <c r="D11" s="2"/>
      <c r="E11" s="3">
        <v>1100000000</v>
      </c>
    </row>
    <row r="12" spans="1:7" ht="18.75" customHeight="1">
      <c r="A12" s="26"/>
      <c r="B12" s="26"/>
      <c r="C12" s="1" t="s">
        <v>6</v>
      </c>
      <c r="D12" s="2"/>
      <c r="E12" s="3">
        <f>D20+D28+D36+D44+D52+D60</f>
        <v>135063095.23908505</v>
      </c>
      <c r="F12" s="27"/>
      <c r="G12" s="28"/>
    </row>
    <row r="13" spans="1:116" s="34" customFormat="1" ht="12.75">
      <c r="A13" s="9"/>
      <c r="B13" s="9"/>
      <c r="C13" s="9"/>
      <c r="D13" s="29"/>
      <c r="E13" s="30"/>
      <c r="F13" s="29"/>
      <c r="G13" s="31"/>
      <c r="H13" s="32"/>
      <c r="I13" s="27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</row>
    <row r="14" spans="1:9" ht="16.5" thickBot="1">
      <c r="A14" s="35" t="s">
        <v>7</v>
      </c>
      <c r="B14" s="26"/>
      <c r="C14" s="26"/>
      <c r="D14" s="31"/>
      <c r="E14" s="36"/>
      <c r="F14" s="27"/>
      <c r="G14" s="29"/>
      <c r="H14" s="29"/>
      <c r="I14" s="29"/>
    </row>
    <row r="15" spans="1:9" ht="29.25" thickBot="1">
      <c r="A15" s="41">
        <v>2012</v>
      </c>
      <c r="B15" s="42" t="s">
        <v>8</v>
      </c>
      <c r="C15" s="43" t="s">
        <v>9</v>
      </c>
      <c r="D15" s="43" t="s">
        <v>10</v>
      </c>
      <c r="E15" s="43" t="s">
        <v>11</v>
      </c>
      <c r="F15" s="44" t="s">
        <v>12</v>
      </c>
      <c r="G15" s="29"/>
      <c r="H15" s="29"/>
      <c r="I15" s="29"/>
    </row>
    <row r="16" spans="1:116" s="34" customFormat="1" ht="15.75" thickTop="1">
      <c r="A16" s="85" t="s">
        <v>27</v>
      </c>
      <c r="B16" s="86" t="s">
        <v>33</v>
      </c>
      <c r="C16" s="45">
        <v>300000000</v>
      </c>
      <c r="D16" s="46">
        <f>($B$4*C16*0.01/360)*91</f>
        <v>2275000</v>
      </c>
      <c r="E16" s="46">
        <v>0</v>
      </c>
      <c r="F16" s="47">
        <f>C16-E16</f>
        <v>300000000</v>
      </c>
      <c r="G16" s="31"/>
      <c r="H16" s="27"/>
      <c r="I16" s="27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</row>
    <row r="17" spans="1:9" ht="15">
      <c r="A17" s="85" t="s">
        <v>28</v>
      </c>
      <c r="B17" s="86" t="s">
        <v>34</v>
      </c>
      <c r="C17" s="46">
        <v>600000000</v>
      </c>
      <c r="D17" s="46">
        <f>($B$5*C17*0.01/360)*92</f>
        <v>4600000</v>
      </c>
      <c r="E17" s="46">
        <v>0</v>
      </c>
      <c r="F17" s="47">
        <f>C17-E17</f>
        <v>600000000</v>
      </c>
      <c r="G17" s="29"/>
      <c r="H17" s="29"/>
      <c r="I17" s="29"/>
    </row>
    <row r="18" spans="1:9" ht="15">
      <c r="A18" s="85" t="s">
        <v>29</v>
      </c>
      <c r="B18" s="86" t="s">
        <v>35</v>
      </c>
      <c r="C18" s="46">
        <v>900000000</v>
      </c>
      <c r="D18" s="46">
        <f>($B$6*C18*0.01/360)*92</f>
        <v>6900000</v>
      </c>
      <c r="E18" s="46">
        <v>0</v>
      </c>
      <c r="F18" s="47">
        <f>C18-E18</f>
        <v>900000000</v>
      </c>
      <c r="G18" s="29"/>
      <c r="H18" s="29"/>
      <c r="I18" s="29"/>
    </row>
    <row r="19" spans="1:9" s="12" customFormat="1" ht="15.75" thickBot="1">
      <c r="A19" s="90" t="s">
        <v>30</v>
      </c>
      <c r="B19" s="91" t="s">
        <v>36</v>
      </c>
      <c r="C19" s="48">
        <v>1100000000</v>
      </c>
      <c r="D19" s="48">
        <f>($B$7*C19*0.01/360)*91</f>
        <v>8341666.666666667</v>
      </c>
      <c r="E19" s="46">
        <v>0</v>
      </c>
      <c r="F19" s="49">
        <f>C19-E19+G20</f>
        <v>1100000000</v>
      </c>
      <c r="G19" s="29"/>
      <c r="H19" s="29"/>
      <c r="I19" s="29"/>
    </row>
    <row r="20" spans="1:9" s="12" customFormat="1" ht="15.75" thickBot="1">
      <c r="A20" s="104"/>
      <c r="B20" s="104"/>
      <c r="C20" s="50"/>
      <c r="D20" s="51">
        <f>SUM(D16:D19)</f>
        <v>22116666.666666668</v>
      </c>
      <c r="E20" s="52">
        <f>SUM(E16:E19)</f>
        <v>0</v>
      </c>
      <c r="F20" s="53">
        <f>SUM(F19:F19)</f>
        <v>1100000000</v>
      </c>
      <c r="G20" s="29"/>
      <c r="H20" s="29"/>
      <c r="I20" s="29"/>
    </row>
    <row r="21" spans="1:9" s="12" customFormat="1" ht="13.5">
      <c r="A21" s="26"/>
      <c r="B21" s="26"/>
      <c r="C21" s="26"/>
      <c r="D21" s="37"/>
      <c r="E21" s="37"/>
      <c r="F21" s="37"/>
      <c r="G21" s="29"/>
      <c r="H21" s="29"/>
      <c r="I21" s="29"/>
    </row>
    <row r="22" spans="1:9" s="12" customFormat="1" ht="16.5" thickBot="1">
      <c r="A22" s="35" t="s">
        <v>13</v>
      </c>
      <c r="B22" s="26"/>
      <c r="C22" s="26"/>
      <c r="D22" s="31"/>
      <c r="E22" s="38"/>
      <c r="F22" s="27"/>
      <c r="G22" s="29"/>
      <c r="H22" s="29"/>
      <c r="I22" s="29"/>
    </row>
    <row r="23" spans="1:9" s="12" customFormat="1" ht="29.25" thickBot="1">
      <c r="A23" s="41">
        <v>2013</v>
      </c>
      <c r="B23" s="42" t="s">
        <v>8</v>
      </c>
      <c r="C23" s="43" t="s">
        <v>9</v>
      </c>
      <c r="D23" s="43" t="s">
        <v>10</v>
      </c>
      <c r="E23" s="54" t="s">
        <v>11</v>
      </c>
      <c r="F23" s="44" t="s">
        <v>14</v>
      </c>
      <c r="G23" s="29"/>
      <c r="H23" s="29"/>
      <c r="I23" s="29"/>
    </row>
    <row r="24" spans="1:9" s="12" customFormat="1" ht="15.75" thickTop="1">
      <c r="A24" s="85" t="s">
        <v>27</v>
      </c>
      <c r="B24" s="86" t="s">
        <v>33</v>
      </c>
      <c r="C24" s="45">
        <f>F19</f>
        <v>1100000000</v>
      </c>
      <c r="D24" s="46">
        <f>($B$4*C24*0.01/360)*90</f>
        <v>8250000</v>
      </c>
      <c r="E24" s="46">
        <v>0</v>
      </c>
      <c r="F24" s="47">
        <f>C24-E24</f>
        <v>1100000000</v>
      </c>
      <c r="G24" s="29"/>
      <c r="H24" s="29"/>
      <c r="I24" s="29"/>
    </row>
    <row r="25" spans="1:9" s="12" customFormat="1" ht="15">
      <c r="A25" s="85" t="s">
        <v>28</v>
      </c>
      <c r="B25" s="86" t="s">
        <v>34</v>
      </c>
      <c r="C25" s="46">
        <f>F24</f>
        <v>1100000000</v>
      </c>
      <c r="D25" s="46">
        <f>($B$5*C25*0.01/360)*92</f>
        <v>8433333.333333334</v>
      </c>
      <c r="E25" s="46">
        <v>0</v>
      </c>
      <c r="F25" s="47">
        <f>C25-E25</f>
        <v>1100000000</v>
      </c>
      <c r="G25" s="29"/>
      <c r="H25" s="29"/>
      <c r="I25" s="29"/>
    </row>
    <row r="26" spans="1:9" s="12" customFormat="1" ht="15">
      <c r="A26" s="85" t="s">
        <v>29</v>
      </c>
      <c r="B26" s="86" t="s">
        <v>35</v>
      </c>
      <c r="C26" s="46">
        <f>F25</f>
        <v>1100000000</v>
      </c>
      <c r="D26" s="46">
        <f>($B$6*C26*0.01/360)*92</f>
        <v>8433333.333333334</v>
      </c>
      <c r="E26" s="46">
        <v>0</v>
      </c>
      <c r="F26" s="47">
        <f>C26-E26</f>
        <v>1100000000</v>
      </c>
      <c r="G26" s="29"/>
      <c r="H26" s="29"/>
      <c r="I26" s="29"/>
    </row>
    <row r="27" spans="1:9" s="12" customFormat="1" ht="15.75" thickBot="1">
      <c r="A27" s="90" t="s">
        <v>30</v>
      </c>
      <c r="B27" s="91" t="s">
        <v>36</v>
      </c>
      <c r="C27" s="48">
        <f>F26</f>
        <v>1100000000</v>
      </c>
      <c r="D27" s="48">
        <f>($B$7*C27*0.01/360)*91</f>
        <v>8341666.666666667</v>
      </c>
      <c r="E27" s="46">
        <v>0</v>
      </c>
      <c r="F27" s="49">
        <f>C27-E27+G28</f>
        <v>1100000000</v>
      </c>
      <c r="G27" s="29"/>
      <c r="H27" s="29"/>
      <c r="I27" s="29"/>
    </row>
    <row r="28" spans="1:6" s="12" customFormat="1" ht="15.75" thickBot="1">
      <c r="A28" s="104"/>
      <c r="B28" s="104"/>
      <c r="C28" s="50"/>
      <c r="D28" s="51">
        <f>SUM(D24:D27)</f>
        <v>33458333.333333336</v>
      </c>
      <c r="E28" s="52">
        <f>SUM(E24:E27)</f>
        <v>0</v>
      </c>
      <c r="F28" s="53">
        <f>SUM(F27:F27)</f>
        <v>1100000000</v>
      </c>
    </row>
    <row r="29" spans="1:6" s="12" customFormat="1" ht="12.75">
      <c r="A29" s="11"/>
      <c r="B29" s="11"/>
      <c r="C29" s="11"/>
      <c r="D29" s="11"/>
      <c r="E29" s="39"/>
      <c r="F29" s="11"/>
    </row>
    <row r="30" spans="1:6" s="12" customFormat="1" ht="16.5" thickBot="1">
      <c r="A30" s="35" t="s">
        <v>15</v>
      </c>
      <c r="B30" s="26"/>
      <c r="C30" s="26"/>
      <c r="D30" s="31"/>
      <c r="E30" s="38"/>
      <c r="F30" s="27"/>
    </row>
    <row r="31" spans="1:6" s="12" customFormat="1" ht="29.25" thickBot="1">
      <c r="A31" s="41">
        <v>2014</v>
      </c>
      <c r="B31" s="42" t="s">
        <v>8</v>
      </c>
      <c r="C31" s="43" t="s">
        <v>9</v>
      </c>
      <c r="D31" s="43" t="s">
        <v>10</v>
      </c>
      <c r="E31" s="54" t="s">
        <v>11</v>
      </c>
      <c r="F31" s="44" t="s">
        <v>14</v>
      </c>
    </row>
    <row r="32" spans="1:6" s="12" customFormat="1" ht="15.75" thickTop="1">
      <c r="A32" s="85" t="s">
        <v>27</v>
      </c>
      <c r="B32" s="86" t="s">
        <v>33</v>
      </c>
      <c r="C32" s="45">
        <f>F27</f>
        <v>1100000000</v>
      </c>
      <c r="D32" s="46">
        <f>($B$4*C32*0.01/360)*90</f>
        <v>8250000</v>
      </c>
      <c r="E32" s="46">
        <v>0</v>
      </c>
      <c r="F32" s="47">
        <f>C32-E32</f>
        <v>1100000000</v>
      </c>
    </row>
    <row r="33" spans="1:6" s="12" customFormat="1" ht="15">
      <c r="A33" s="85" t="s">
        <v>28</v>
      </c>
      <c r="B33" s="86" t="s">
        <v>34</v>
      </c>
      <c r="C33" s="46">
        <f>F32</f>
        <v>1100000000</v>
      </c>
      <c r="D33" s="46">
        <f>($B$5*C33*0.01/360)*92</f>
        <v>8433333.333333334</v>
      </c>
      <c r="E33" s="46">
        <v>0</v>
      </c>
      <c r="F33" s="47">
        <f>C33-E33</f>
        <v>1100000000</v>
      </c>
    </row>
    <row r="34" spans="1:6" s="12" customFormat="1" ht="15">
      <c r="A34" s="85" t="s">
        <v>29</v>
      </c>
      <c r="B34" s="86" t="s">
        <v>35</v>
      </c>
      <c r="C34" s="46">
        <f>F33</f>
        <v>1100000000</v>
      </c>
      <c r="D34" s="46">
        <f>($B$6*C34*0.01/360)*92</f>
        <v>8433333.333333334</v>
      </c>
      <c r="E34" s="46">
        <v>78571428.57</v>
      </c>
      <c r="F34" s="47">
        <f>C34-E34</f>
        <v>1021428571.4300001</v>
      </c>
    </row>
    <row r="35" spans="1:6" s="12" customFormat="1" ht="15.75" thickBot="1">
      <c r="A35" s="90" t="s">
        <v>30</v>
      </c>
      <c r="B35" s="91" t="s">
        <v>36</v>
      </c>
      <c r="C35" s="48">
        <f>F34</f>
        <v>1021428571.4300001</v>
      </c>
      <c r="D35" s="48">
        <f>($B$7*C35*0.01/360)*91</f>
        <v>7745833.333344167</v>
      </c>
      <c r="E35" s="46">
        <v>78571428.57</v>
      </c>
      <c r="F35" s="49">
        <f>C35-E35+G36</f>
        <v>942857142.8600001</v>
      </c>
    </row>
    <row r="36" spans="1:6" s="12" customFormat="1" ht="15.75" thickBot="1">
      <c r="A36" s="104"/>
      <c r="B36" s="104"/>
      <c r="C36" s="50"/>
      <c r="D36" s="51">
        <f>SUM(D32:D35)</f>
        <v>32862500.000010833</v>
      </c>
      <c r="E36" s="52">
        <f>SUM(E32:E35)</f>
        <v>157142857.14</v>
      </c>
      <c r="F36" s="53">
        <f>SUM(F35:F35)</f>
        <v>942857142.8600001</v>
      </c>
    </row>
    <row r="37" s="12" customFormat="1" ht="12.75">
      <c r="E37" s="40"/>
    </row>
    <row r="38" spans="1:6" s="12" customFormat="1" ht="16.5" thickBot="1">
      <c r="A38" s="35" t="s">
        <v>16</v>
      </c>
      <c r="B38" s="26"/>
      <c r="C38" s="26"/>
      <c r="D38" s="31"/>
      <c r="E38" s="38"/>
      <c r="F38" s="27"/>
    </row>
    <row r="39" spans="1:6" s="12" customFormat="1" ht="29.25" thickBot="1">
      <c r="A39" s="41">
        <v>2015</v>
      </c>
      <c r="B39" s="42" t="s">
        <v>8</v>
      </c>
      <c r="C39" s="43" t="s">
        <v>9</v>
      </c>
      <c r="D39" s="43" t="s">
        <v>10</v>
      </c>
      <c r="E39" s="54" t="s">
        <v>11</v>
      </c>
      <c r="F39" s="44" t="s">
        <v>14</v>
      </c>
    </row>
    <row r="40" spans="1:6" s="12" customFormat="1" ht="15.75" thickTop="1">
      <c r="A40" s="85" t="s">
        <v>27</v>
      </c>
      <c r="B40" s="86" t="s">
        <v>33</v>
      </c>
      <c r="C40" s="45">
        <f>F35</f>
        <v>942857142.8600001</v>
      </c>
      <c r="D40" s="46">
        <f>($B$4*C40*0.01/360)*90</f>
        <v>7071428.571450001</v>
      </c>
      <c r="E40" s="46">
        <v>78571428.57</v>
      </c>
      <c r="F40" s="47">
        <f>C40-E40</f>
        <v>864285714.2900002</v>
      </c>
    </row>
    <row r="41" spans="1:6" s="12" customFormat="1" ht="15">
      <c r="A41" s="85" t="s">
        <v>28</v>
      </c>
      <c r="B41" s="86" t="s">
        <v>34</v>
      </c>
      <c r="C41" s="46">
        <f>F40</f>
        <v>864285714.2900002</v>
      </c>
      <c r="D41" s="46">
        <f>($B$5*C41*0.01/360)*92</f>
        <v>6626190.476223336</v>
      </c>
      <c r="E41" s="46">
        <v>78571428.57</v>
      </c>
      <c r="F41" s="47">
        <f>C41-E41</f>
        <v>785714285.7200003</v>
      </c>
    </row>
    <row r="42" spans="1:6" s="12" customFormat="1" ht="15">
      <c r="A42" s="85" t="s">
        <v>29</v>
      </c>
      <c r="B42" s="86" t="s">
        <v>35</v>
      </c>
      <c r="C42" s="46">
        <f>F41</f>
        <v>785714285.7200003</v>
      </c>
      <c r="D42" s="46">
        <f>($B$6*C42*0.01/360)*92</f>
        <v>6023809.5238533355</v>
      </c>
      <c r="E42" s="46">
        <v>78571428.57</v>
      </c>
      <c r="F42" s="47">
        <f>C42-E42</f>
        <v>707142857.1500003</v>
      </c>
    </row>
    <row r="43" spans="1:6" s="12" customFormat="1" ht="15.75" thickBot="1">
      <c r="A43" s="90" t="s">
        <v>30</v>
      </c>
      <c r="B43" s="91" t="s">
        <v>36</v>
      </c>
      <c r="C43" s="48">
        <f>F42</f>
        <v>707142857.1500003</v>
      </c>
      <c r="D43" s="48">
        <f>($B$7*C43*0.01/360)*91</f>
        <v>5362500.000054169</v>
      </c>
      <c r="E43" s="46">
        <v>78571428.57</v>
      </c>
      <c r="F43" s="49">
        <f>C43-E43+G44</f>
        <v>628571428.5800004</v>
      </c>
    </row>
    <row r="44" spans="1:6" s="12" customFormat="1" ht="15.75" thickBot="1">
      <c r="A44" s="104"/>
      <c r="B44" s="104"/>
      <c r="C44" s="50"/>
      <c r="D44" s="51">
        <f>SUM(D40:D43)</f>
        <v>25083928.571580842</v>
      </c>
      <c r="E44" s="52">
        <f>SUM(E40:E43)</f>
        <v>314285714.28</v>
      </c>
      <c r="F44" s="53">
        <f>SUM(F43:F43)</f>
        <v>628571428.5800004</v>
      </c>
    </row>
    <row r="45" s="12" customFormat="1" ht="12.75">
      <c r="E45" s="40"/>
    </row>
    <row r="46" spans="1:6" s="12" customFormat="1" ht="16.5" thickBot="1">
      <c r="A46" s="35" t="s">
        <v>17</v>
      </c>
      <c r="B46" s="26"/>
      <c r="C46" s="26"/>
      <c r="D46" s="31"/>
      <c r="E46" s="38"/>
      <c r="F46" s="27"/>
    </row>
    <row r="47" spans="1:6" s="12" customFormat="1" ht="29.25" thickBot="1">
      <c r="A47" s="41">
        <v>2016</v>
      </c>
      <c r="B47" s="42" t="s">
        <v>8</v>
      </c>
      <c r="C47" s="43" t="s">
        <v>9</v>
      </c>
      <c r="D47" s="43" t="s">
        <v>10</v>
      </c>
      <c r="E47" s="54" t="s">
        <v>11</v>
      </c>
      <c r="F47" s="44" t="s">
        <v>14</v>
      </c>
    </row>
    <row r="48" spans="1:6" s="12" customFormat="1" ht="15.75" thickTop="1">
      <c r="A48" s="85" t="s">
        <v>27</v>
      </c>
      <c r="B48" s="86" t="s">
        <v>33</v>
      </c>
      <c r="C48" s="45">
        <f>F43</f>
        <v>628571428.5800004</v>
      </c>
      <c r="D48" s="46">
        <f>($B$4*C48*0.01/360)*91</f>
        <v>4766666.66673167</v>
      </c>
      <c r="E48" s="46">
        <v>78571428.57</v>
      </c>
      <c r="F48" s="47">
        <f>C48-E48</f>
        <v>550000000.0100005</v>
      </c>
    </row>
    <row r="49" spans="1:6" s="12" customFormat="1" ht="15">
      <c r="A49" s="85" t="s">
        <v>28</v>
      </c>
      <c r="B49" s="86" t="s">
        <v>34</v>
      </c>
      <c r="C49" s="46">
        <f>F48</f>
        <v>550000000.0100005</v>
      </c>
      <c r="D49" s="46">
        <f>($B$5*C49*0.01/360)*92</f>
        <v>4216666.666743337</v>
      </c>
      <c r="E49" s="46">
        <v>78571428.57</v>
      </c>
      <c r="F49" s="47">
        <f>C49-E49</f>
        <v>471428571.4400005</v>
      </c>
    </row>
    <row r="50" spans="1:6" s="12" customFormat="1" ht="15">
      <c r="A50" s="85" t="s">
        <v>29</v>
      </c>
      <c r="B50" s="86" t="s">
        <v>35</v>
      </c>
      <c r="C50" s="46">
        <f>F49</f>
        <v>471428571.4400005</v>
      </c>
      <c r="D50" s="46">
        <f>($B$6*C50*0.01/360)*92</f>
        <v>3614285.714373337</v>
      </c>
      <c r="E50" s="46">
        <v>78571428.57</v>
      </c>
      <c r="F50" s="47">
        <f>C50-E50</f>
        <v>392857142.8700005</v>
      </c>
    </row>
    <row r="51" spans="1:6" s="12" customFormat="1" ht="15.75" thickBot="1">
      <c r="A51" s="90" t="s">
        <v>30</v>
      </c>
      <c r="B51" s="91" t="s">
        <v>36</v>
      </c>
      <c r="C51" s="48">
        <f>F50</f>
        <v>392857142.8700005</v>
      </c>
      <c r="D51" s="48">
        <f>($B$7*C51*0.01/360)*91</f>
        <v>2979166.6667641704</v>
      </c>
      <c r="E51" s="46">
        <v>78571428.57</v>
      </c>
      <c r="F51" s="49">
        <f>C51-E51+G52</f>
        <v>314285714.3000005</v>
      </c>
    </row>
    <row r="52" spans="1:6" s="12" customFormat="1" ht="15.75" thickBot="1">
      <c r="A52" s="104"/>
      <c r="B52" s="104"/>
      <c r="C52" s="50"/>
      <c r="D52" s="51">
        <f>SUM(D48:D51)</f>
        <v>15576785.714612514</v>
      </c>
      <c r="E52" s="52">
        <f>SUM(E48:E51)</f>
        <v>314285714.28</v>
      </c>
      <c r="F52" s="53">
        <f>SUM(F51:F51)</f>
        <v>314285714.3000005</v>
      </c>
    </row>
    <row r="53" s="12" customFormat="1" ht="12.75">
      <c r="E53" s="40"/>
    </row>
    <row r="54" spans="1:6" s="12" customFormat="1" ht="16.5" thickBot="1">
      <c r="A54" s="35" t="s">
        <v>18</v>
      </c>
      <c r="B54" s="26"/>
      <c r="C54" s="26"/>
      <c r="D54" s="31"/>
      <c r="E54" s="38"/>
      <c r="F54" s="27"/>
    </row>
    <row r="55" spans="1:6" s="12" customFormat="1" ht="29.25" thickBot="1">
      <c r="A55" s="41">
        <v>2017</v>
      </c>
      <c r="B55" s="42" t="s">
        <v>8</v>
      </c>
      <c r="C55" s="43" t="s">
        <v>9</v>
      </c>
      <c r="D55" s="43" t="s">
        <v>10</v>
      </c>
      <c r="E55" s="54" t="s">
        <v>11</v>
      </c>
      <c r="F55" s="44" t="s">
        <v>14</v>
      </c>
    </row>
    <row r="56" spans="1:6" s="12" customFormat="1" ht="15.75" thickTop="1">
      <c r="A56" s="85" t="s">
        <v>27</v>
      </c>
      <c r="B56" s="86" t="s">
        <v>33</v>
      </c>
      <c r="C56" s="45">
        <f>F51</f>
        <v>314285714.3000005</v>
      </c>
      <c r="D56" s="46">
        <f>($B$4*C56*0.01/360)*90</f>
        <v>2357142.857250004</v>
      </c>
      <c r="E56" s="46">
        <v>78571428.57</v>
      </c>
      <c r="F56" s="47">
        <f>C56-E56</f>
        <v>235714285.7300005</v>
      </c>
    </row>
    <row r="57" spans="1:6" s="12" customFormat="1" ht="15">
      <c r="A57" s="85" t="s">
        <v>28</v>
      </c>
      <c r="B57" s="86" t="s">
        <v>34</v>
      </c>
      <c r="C57" s="46">
        <f>F56</f>
        <v>235714285.7300005</v>
      </c>
      <c r="D57" s="46">
        <f>($B$5*C57*0.01/360)*92</f>
        <v>1807142.8572633371</v>
      </c>
      <c r="E57" s="46">
        <v>78571428.57</v>
      </c>
      <c r="F57" s="47">
        <f>C57-E57</f>
        <v>157142857.1600005</v>
      </c>
    </row>
    <row r="58" spans="1:6" s="12" customFormat="1" ht="15">
      <c r="A58" s="85" t="s">
        <v>29</v>
      </c>
      <c r="B58" s="86" t="s">
        <v>35</v>
      </c>
      <c r="C58" s="46">
        <f>F57</f>
        <v>157142857.1600005</v>
      </c>
      <c r="D58" s="46">
        <f>($B$6*C58*0.01/360)*92</f>
        <v>1204761.904893337</v>
      </c>
      <c r="E58" s="46">
        <v>78571428.57</v>
      </c>
      <c r="F58" s="47">
        <f>C58-E58</f>
        <v>78571428.59000051</v>
      </c>
    </row>
    <row r="59" spans="1:6" s="12" customFormat="1" ht="15.75" thickBot="1">
      <c r="A59" s="90" t="s">
        <v>30</v>
      </c>
      <c r="B59" s="91" t="s">
        <v>36</v>
      </c>
      <c r="C59" s="48">
        <f>F58</f>
        <v>78571428.59000051</v>
      </c>
      <c r="D59" s="48">
        <f>($B$7*C59*0.01/360)*91</f>
        <v>595833.3334741705</v>
      </c>
      <c r="E59" s="46">
        <v>78571428.59</v>
      </c>
      <c r="F59" s="49">
        <f>C59-E59+G60</f>
        <v>5.066394805908203E-07</v>
      </c>
    </row>
    <row r="60" spans="1:6" s="12" customFormat="1" ht="15.75" thickBot="1">
      <c r="A60" s="104"/>
      <c r="B60" s="104"/>
      <c r="C60" s="50"/>
      <c r="D60" s="51">
        <f>SUM(D56:D59)</f>
        <v>5964880.952880848</v>
      </c>
      <c r="E60" s="52">
        <f>SUM(E56:E59)</f>
        <v>314285714.29999995</v>
      </c>
      <c r="F60" s="53">
        <f>SUM(F59:F59)</f>
        <v>5.066394805908203E-07</v>
      </c>
    </row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="12" customFormat="1" ht="12.75"/>
    <row r="467" s="12" customFormat="1" ht="12.75"/>
    <row r="468" s="12" customFormat="1" ht="12.75"/>
    <row r="469" s="12" customFormat="1" ht="12.75"/>
    <row r="470" s="12" customFormat="1" ht="12.75"/>
    <row r="471" s="12" customFormat="1" ht="12.75"/>
    <row r="472" s="12" customFormat="1" ht="12.75"/>
    <row r="473" s="12" customFormat="1" ht="12.75"/>
    <row r="474" s="12" customFormat="1" ht="12.75"/>
    <row r="475" s="12" customFormat="1" ht="12.75"/>
    <row r="476" s="12" customFormat="1" ht="12.75"/>
    <row r="477" s="12" customFormat="1" ht="12.75"/>
    <row r="478" s="12" customFormat="1" ht="12.75"/>
    <row r="479" s="12" customFormat="1" ht="12.75"/>
    <row r="480" s="12" customFormat="1" ht="12.75"/>
    <row r="481" s="12" customFormat="1" ht="12.75"/>
    <row r="482" s="12" customFormat="1" ht="12.75"/>
    <row r="483" s="12" customFormat="1" ht="12.75"/>
    <row r="484" s="12" customFormat="1" ht="12.75"/>
    <row r="485" s="12" customFormat="1" ht="12.75"/>
    <row r="486" s="12" customFormat="1" ht="12.75"/>
    <row r="487" s="12" customFormat="1" ht="12.75"/>
    <row r="488" s="12" customFormat="1" ht="12.75"/>
    <row r="489" s="12" customFormat="1" ht="12.75"/>
    <row r="490" s="12" customFormat="1" ht="12.75"/>
    <row r="491" s="12" customFormat="1" ht="12.75"/>
    <row r="492" s="12" customFormat="1" ht="12.75"/>
    <row r="493" s="12" customFormat="1" ht="12.75"/>
    <row r="494" s="12" customFormat="1" ht="12.75"/>
    <row r="495" s="12" customFormat="1" ht="12.75"/>
    <row r="496" s="12" customFormat="1" ht="12.75"/>
    <row r="497" s="12" customFormat="1" ht="12.75"/>
    <row r="498" s="12" customFormat="1" ht="12.75"/>
    <row r="499" s="12" customFormat="1" ht="12.75"/>
    <row r="500" s="12" customFormat="1" ht="12.75"/>
    <row r="501" s="12" customFormat="1" ht="12.75"/>
    <row r="502" s="12" customFormat="1" ht="12.75"/>
    <row r="503" s="12" customFormat="1" ht="12.75"/>
    <row r="504" s="12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2" customFormat="1" ht="12.75"/>
    <row r="521" s="12" customFormat="1" ht="12.75"/>
    <row r="522" s="12" customFormat="1" ht="12.75"/>
    <row r="523" s="12" customFormat="1" ht="12.75"/>
    <row r="524" s="12" customFormat="1" ht="12.75"/>
    <row r="525" s="12" customFormat="1" ht="12.75"/>
    <row r="526" s="12" customFormat="1" ht="12.75"/>
    <row r="527" s="12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2" customFormat="1" ht="12.75"/>
    <row r="538" s="12" customFormat="1" ht="12.75"/>
    <row r="539" s="12" customFormat="1" ht="12.75"/>
    <row r="540" s="12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2" customFormat="1" ht="12.75"/>
    <row r="551" s="12" customFormat="1" ht="12.75"/>
    <row r="552" s="12" customFormat="1" ht="12.75"/>
    <row r="553" s="12" customFormat="1" ht="12.75"/>
    <row r="554" s="12" customFormat="1" ht="12.75"/>
    <row r="555" s="12" customFormat="1" ht="12.75"/>
    <row r="556" s="12" customFormat="1" ht="12.75"/>
    <row r="557" s="12" customFormat="1" ht="12.75"/>
    <row r="558" s="12" customFormat="1" ht="12.75"/>
    <row r="559" s="12" customFormat="1" ht="12.75"/>
    <row r="560" s="12" customFormat="1" ht="12.75"/>
    <row r="561" s="12" customFormat="1" ht="12.75"/>
    <row r="562" s="12" customFormat="1" ht="12.75"/>
    <row r="563" s="12" customFormat="1" ht="12.75"/>
    <row r="564" s="12" customFormat="1" ht="12.75"/>
    <row r="565" s="12" customFormat="1" ht="12.75"/>
    <row r="566" s="12" customFormat="1" ht="12.75"/>
    <row r="567" s="12" customFormat="1" ht="12.75"/>
    <row r="568" s="12" customFormat="1" ht="12.75"/>
    <row r="569" s="12" customFormat="1" ht="12.75"/>
    <row r="570" s="12" customFormat="1" ht="12.75"/>
    <row r="571" s="12" customFormat="1" ht="12.75"/>
    <row r="572" s="12" customFormat="1" ht="12.75"/>
    <row r="573" s="12" customFormat="1" ht="12.75"/>
    <row r="574" s="12" customFormat="1" ht="12.75"/>
    <row r="575" s="12" customFormat="1" ht="12.75"/>
    <row r="576" s="12" customFormat="1" ht="12.75"/>
    <row r="577" s="12" customFormat="1" ht="12.75"/>
    <row r="578" s="12" customFormat="1" ht="12.75"/>
    <row r="579" s="12" customFormat="1" ht="12.75"/>
    <row r="580" s="12" customFormat="1" ht="12.75"/>
    <row r="581" s="12" customFormat="1" ht="12.75"/>
    <row r="582" s="12" customFormat="1" ht="12.75"/>
    <row r="583" s="12" customFormat="1" ht="12.75"/>
    <row r="584" s="12" customFormat="1" ht="12.75"/>
    <row r="585" s="12" customFormat="1" ht="12.75"/>
    <row r="586" s="12" customFormat="1" ht="12.75"/>
    <row r="587" s="12" customFormat="1" ht="12.75"/>
    <row r="588" s="12" customFormat="1" ht="12.75"/>
    <row r="589" s="12" customFormat="1" ht="12.75"/>
    <row r="590" s="12" customFormat="1" ht="12.75"/>
    <row r="591" s="12" customFormat="1" ht="12.75"/>
    <row r="592" s="12" customFormat="1" ht="12.75"/>
    <row r="593" s="12" customFormat="1" ht="12.75"/>
    <row r="594" s="12" customFormat="1" ht="12.75"/>
    <row r="595" s="12" customFormat="1" ht="12.75"/>
    <row r="596" s="12" customFormat="1" ht="12.75"/>
    <row r="597" s="12" customFormat="1" ht="12.75"/>
    <row r="598" s="12" customFormat="1" ht="12.75"/>
    <row r="599" s="12" customFormat="1" ht="12.75"/>
    <row r="600" s="12" customFormat="1" ht="12.75"/>
    <row r="601" s="12" customFormat="1" ht="12.75"/>
    <row r="602" s="12" customFormat="1" ht="12.75"/>
    <row r="603" s="12" customFormat="1" ht="12.75"/>
    <row r="604" s="12" customFormat="1" ht="12.75"/>
    <row r="605" s="12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2" customFormat="1" ht="12.75"/>
    <row r="622" s="12" customFormat="1" ht="12.75"/>
    <row r="623" s="12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2" customFormat="1" ht="12.75"/>
    <row r="633" s="12" customFormat="1" ht="12.75"/>
    <row r="634" s="12" customFormat="1" ht="12.75"/>
    <row r="635" s="12" customFormat="1" ht="12.75"/>
    <row r="636" s="12" customFormat="1" ht="12.75"/>
    <row r="637" s="12" customFormat="1" ht="12.75"/>
    <row r="638" s="12" customFormat="1" ht="12.75"/>
    <row r="639" s="12" customFormat="1" ht="12.75"/>
    <row r="640" s="12" customFormat="1" ht="12.75"/>
    <row r="641" s="12" customFormat="1" ht="12.75"/>
    <row r="642" s="12" customFormat="1" ht="12.75"/>
    <row r="643" s="12" customFormat="1" ht="12.75"/>
    <row r="644" s="12" customFormat="1" ht="12.75"/>
    <row r="645" s="12" customFormat="1" ht="12.75"/>
    <row r="646" s="12" customFormat="1" ht="12.75"/>
    <row r="647" s="12" customFormat="1" ht="12.75"/>
    <row r="648" s="12" customFormat="1" ht="12.75"/>
    <row r="649" s="12" customFormat="1" ht="12.75"/>
    <row r="650" s="12" customFormat="1" ht="12.75"/>
    <row r="651" s="12" customFormat="1" ht="12.75"/>
    <row r="652" s="12" customFormat="1" ht="12.75"/>
    <row r="653" s="12" customFormat="1" ht="12.75"/>
    <row r="654" s="12" customFormat="1" ht="12.75"/>
    <row r="655" s="12" customFormat="1" ht="12.75"/>
    <row r="656" s="12" customFormat="1" ht="12.75"/>
    <row r="657" s="12" customFormat="1" ht="12.75"/>
    <row r="658" s="12" customFormat="1" ht="12.75"/>
    <row r="659" s="12" customFormat="1" ht="12.75"/>
    <row r="660" s="12" customFormat="1" ht="12.75"/>
    <row r="661" s="12" customFormat="1" ht="12.75"/>
    <row r="662" s="12" customFormat="1" ht="12.75"/>
    <row r="663" s="12" customFormat="1" ht="12.75"/>
    <row r="664" s="12" customFormat="1" ht="12.75"/>
    <row r="665" s="12" customFormat="1" ht="12.75"/>
    <row r="666" s="12" customFormat="1" ht="12.75"/>
    <row r="667" s="12" customFormat="1" ht="12.75"/>
    <row r="668" s="12" customFormat="1" ht="12.75"/>
    <row r="669" s="12" customFormat="1" ht="12.75"/>
    <row r="670" s="12" customFormat="1" ht="12.75"/>
    <row r="671" s="12" customFormat="1" ht="12.75"/>
    <row r="672" s="12" customFormat="1" ht="12.75"/>
    <row r="673" s="12" customFormat="1" ht="12.75"/>
    <row r="674" s="12" customFormat="1" ht="12.75"/>
    <row r="675" s="12" customFormat="1" ht="12.75"/>
    <row r="676" s="12" customFormat="1" ht="12.75"/>
    <row r="677" s="12" customFormat="1" ht="12.75"/>
    <row r="678" s="12" customFormat="1" ht="12.75"/>
    <row r="679" s="12" customFormat="1" ht="12.75"/>
    <row r="680" s="12" customFormat="1" ht="12.75"/>
    <row r="681" s="12" customFormat="1" ht="12.75"/>
    <row r="682" s="12" customFormat="1" ht="12.75"/>
    <row r="683" s="12" customFormat="1" ht="12.75"/>
    <row r="684" s="12" customFormat="1" ht="12.75"/>
    <row r="685" s="12" customFormat="1" ht="12.75"/>
    <row r="686" s="12" customFormat="1" ht="12.75"/>
    <row r="687" s="12" customFormat="1" ht="12.75"/>
    <row r="688" s="12" customFormat="1" ht="12.75"/>
    <row r="689" s="12" customFormat="1" ht="12.75"/>
    <row r="690" s="12" customFormat="1" ht="12.75"/>
    <row r="691" s="12" customFormat="1" ht="12.75"/>
    <row r="692" s="12" customFormat="1" ht="12.75"/>
    <row r="693" s="12" customFormat="1" ht="12.75"/>
    <row r="694" s="12" customFormat="1" ht="12.75"/>
    <row r="695" s="12" customFormat="1" ht="12.75"/>
    <row r="696" s="12" customFormat="1" ht="12.75"/>
    <row r="697" s="12" customFormat="1" ht="12.75"/>
    <row r="698" s="12" customFormat="1" ht="12.75"/>
    <row r="699" s="12" customFormat="1" ht="12.75"/>
    <row r="700" s="12" customFormat="1" ht="12.75"/>
    <row r="701" s="12" customFormat="1" ht="12.75"/>
    <row r="702" s="12" customFormat="1" ht="12.75"/>
    <row r="703" s="12" customFormat="1" ht="12.75"/>
    <row r="704" s="12" customFormat="1" ht="12.75"/>
    <row r="705" s="12" customFormat="1" ht="12.75"/>
    <row r="706" s="12" customFormat="1" ht="12.75"/>
    <row r="707" s="12" customFormat="1" ht="12.75"/>
    <row r="708" s="12" customFormat="1" ht="12.75"/>
    <row r="709" s="12" customFormat="1" ht="12.75"/>
    <row r="710" s="12" customFormat="1" ht="12.75"/>
    <row r="711" s="12" customFormat="1" ht="12.75"/>
    <row r="712" s="12" customFormat="1" ht="12.75"/>
    <row r="713" s="12" customFormat="1" ht="12.75"/>
    <row r="714" s="12" customFormat="1" ht="12.75"/>
    <row r="715" s="12" customFormat="1" ht="12.75"/>
    <row r="716" s="12" customFormat="1" ht="12.75"/>
    <row r="717" s="12" customFormat="1" ht="12.75"/>
    <row r="718" s="12" customFormat="1" ht="12.75"/>
    <row r="719" s="12" customFormat="1" ht="12.75"/>
    <row r="720" s="12" customFormat="1" ht="12.75"/>
    <row r="721" s="12" customFormat="1" ht="12.75"/>
    <row r="722" s="12" customFormat="1" ht="12.75"/>
    <row r="723" s="12" customFormat="1" ht="12.75"/>
    <row r="724" s="12" customFormat="1" ht="12.75"/>
    <row r="725" s="12" customFormat="1" ht="12.75"/>
    <row r="726" s="12" customFormat="1" ht="12.75"/>
    <row r="727" s="12" customFormat="1" ht="12.75"/>
    <row r="728" s="12" customFormat="1" ht="12.75"/>
    <row r="729" s="12" customFormat="1" ht="12.75"/>
    <row r="730" s="12" customFormat="1" ht="12.75"/>
    <row r="731" s="12" customFormat="1" ht="12.75"/>
    <row r="732" s="12" customFormat="1" ht="12.75"/>
    <row r="733" s="12" customFormat="1" ht="12.75"/>
    <row r="734" s="12" customFormat="1" ht="12.75"/>
    <row r="735" s="12" customFormat="1" ht="12.75"/>
    <row r="736" s="12" customFormat="1" ht="12.75"/>
    <row r="737" s="12" customFormat="1" ht="12.75"/>
    <row r="738" s="12" customFormat="1" ht="12.75"/>
    <row r="739" s="12" customFormat="1" ht="12.75"/>
    <row r="740" s="12" customFormat="1" ht="12.75"/>
    <row r="741" s="12" customFormat="1" ht="12.75"/>
    <row r="742" s="12" customFormat="1" ht="12.75"/>
    <row r="743" s="12" customFormat="1" ht="12.75"/>
    <row r="744" s="12" customFormat="1" ht="12.75"/>
    <row r="745" s="12" customFormat="1" ht="12.75"/>
    <row r="746" s="12" customFormat="1" ht="12.75"/>
    <row r="747" s="12" customFormat="1" ht="12.75"/>
    <row r="748" s="12" customFormat="1" ht="12.75"/>
    <row r="749" s="12" customFormat="1" ht="12.75"/>
    <row r="750" s="12" customFormat="1" ht="12.75"/>
    <row r="751" s="12" customFormat="1" ht="12.75"/>
    <row r="752" s="12" customFormat="1" ht="12.75"/>
    <row r="753" s="12" customFormat="1" ht="12.75"/>
    <row r="754" s="12" customFormat="1" ht="12.75"/>
    <row r="755" s="12" customFormat="1" ht="12.75"/>
    <row r="756" s="12" customFormat="1" ht="12.75"/>
    <row r="757" s="12" customFormat="1" ht="12.75"/>
    <row r="758" s="12" customFormat="1" ht="12.75"/>
    <row r="759" s="12" customFormat="1" ht="12.75"/>
    <row r="760" s="12" customFormat="1" ht="12.75"/>
    <row r="761" s="12" customFormat="1" ht="12.75"/>
    <row r="762" s="12" customFormat="1" ht="12.75"/>
    <row r="763" s="12" customFormat="1" ht="12.75"/>
    <row r="764" s="12" customFormat="1" ht="12.75"/>
    <row r="765" s="12" customFormat="1" ht="12.75"/>
    <row r="766" s="12" customFormat="1" ht="12.75"/>
    <row r="767" s="12" customFormat="1" ht="12.75"/>
    <row r="768" s="12" customFormat="1" ht="12.75"/>
    <row r="769" s="12" customFormat="1" ht="12.75"/>
    <row r="770" s="12" customFormat="1" ht="12.75"/>
    <row r="771" s="12" customFormat="1" ht="12.75"/>
    <row r="772" s="12" customFormat="1" ht="12.75"/>
    <row r="773" s="12" customFormat="1" ht="12.75"/>
    <row r="774" s="12" customFormat="1" ht="12.75"/>
    <row r="775" s="12" customFormat="1" ht="12.75"/>
    <row r="776" s="12" customFormat="1" ht="12.75"/>
    <row r="777" s="12" customFormat="1" ht="12.75"/>
    <row r="778" s="12" customFormat="1" ht="12.75"/>
    <row r="779" s="12" customFormat="1" ht="12.75"/>
    <row r="780" s="12" customFormat="1" ht="12.75"/>
    <row r="781" s="12" customFormat="1" ht="12.75"/>
    <row r="782" s="12" customFormat="1" ht="12.75"/>
    <row r="783" s="12" customFormat="1" ht="12.75"/>
    <row r="784" s="12" customFormat="1" ht="12.75"/>
    <row r="785" s="12" customFormat="1" ht="12.75"/>
    <row r="786" s="12" customFormat="1" ht="12.75"/>
    <row r="787" s="12" customFormat="1" ht="12.75"/>
    <row r="788" s="12" customFormat="1" ht="12.75"/>
    <row r="789" s="12" customFormat="1" ht="12.75"/>
    <row r="790" s="12" customFormat="1" ht="12.75"/>
    <row r="791" s="12" customFormat="1" ht="12.75"/>
    <row r="792" s="12" customFormat="1" ht="12.75"/>
    <row r="793" s="12" customFormat="1" ht="12.75"/>
    <row r="794" s="12" customFormat="1" ht="12.75"/>
    <row r="795" s="12" customFormat="1" ht="12.75"/>
    <row r="796" s="12" customFormat="1" ht="12.75"/>
    <row r="797" s="12" customFormat="1" ht="12.75"/>
    <row r="798" s="12" customFormat="1" ht="12.75"/>
    <row r="799" s="12" customFormat="1" ht="12.75"/>
    <row r="800" s="12" customFormat="1" ht="12.75"/>
    <row r="801" s="12" customFormat="1" ht="12.75"/>
    <row r="802" s="12" customFormat="1" ht="12.75"/>
    <row r="803" s="12" customFormat="1" ht="12.75"/>
    <row r="804" s="12" customFormat="1" ht="12.75"/>
    <row r="805" s="12" customFormat="1" ht="12.75"/>
    <row r="806" s="12" customFormat="1" ht="12.75"/>
    <row r="807" s="12" customFormat="1" ht="12.75"/>
    <row r="808" s="12" customFormat="1" ht="12.75"/>
    <row r="809" s="12" customFormat="1" ht="12.75"/>
    <row r="810" s="12" customFormat="1" ht="12.75"/>
    <row r="811" s="12" customFormat="1" ht="12.75"/>
    <row r="812" s="12" customFormat="1" ht="12.75"/>
    <row r="813" s="12" customFormat="1" ht="12.75"/>
    <row r="814" s="12" customFormat="1" ht="12.75"/>
    <row r="815" s="12" customFormat="1" ht="12.75"/>
    <row r="816" s="12" customFormat="1" ht="12.75"/>
    <row r="817" s="12" customFormat="1" ht="12.75"/>
    <row r="818" s="12" customFormat="1" ht="12.75"/>
    <row r="819" s="12" customFormat="1" ht="12.75"/>
    <row r="820" s="12" customFormat="1" ht="12.75"/>
    <row r="821" s="12" customFormat="1" ht="12.75"/>
    <row r="822" s="12" customFormat="1" ht="12.75"/>
    <row r="823" s="12" customFormat="1" ht="12.75"/>
    <row r="824" s="12" customFormat="1" ht="12.75"/>
    <row r="825" s="12" customFormat="1" ht="12.75"/>
    <row r="826" s="12" customFormat="1" ht="12.75"/>
    <row r="827" s="12" customFormat="1" ht="12.75"/>
    <row r="828" s="12" customFormat="1" ht="12.75"/>
    <row r="829" s="12" customFormat="1" ht="12.75"/>
    <row r="830" s="12" customFormat="1" ht="12.75"/>
    <row r="831" s="12" customFormat="1" ht="12.75"/>
    <row r="832" s="12" customFormat="1" ht="12.75"/>
    <row r="833" s="12" customFormat="1" ht="12.75"/>
    <row r="834" s="12" customFormat="1" ht="12.75"/>
    <row r="835" s="12" customFormat="1" ht="12.75"/>
    <row r="836" s="12" customFormat="1" ht="12.75"/>
    <row r="837" s="12" customFormat="1" ht="12.75"/>
    <row r="838" s="12" customFormat="1" ht="12.75"/>
    <row r="839" s="12" customFormat="1" ht="12.75"/>
    <row r="840" s="12" customFormat="1" ht="12.75"/>
    <row r="841" s="12" customFormat="1" ht="12.75"/>
    <row r="842" s="12" customFormat="1" ht="12.75"/>
    <row r="843" s="12" customFormat="1" ht="12.75"/>
    <row r="844" s="12" customFormat="1" ht="12.75"/>
    <row r="845" s="12" customFormat="1" ht="12.75"/>
    <row r="846" s="12" customFormat="1" ht="12.75"/>
    <row r="847" s="12" customFormat="1" ht="12.75"/>
    <row r="848" s="12" customFormat="1" ht="12.75"/>
    <row r="849" s="12" customFormat="1" ht="12.75"/>
    <row r="850" s="12" customFormat="1" ht="12.75"/>
    <row r="851" s="12" customFormat="1" ht="12.75"/>
    <row r="852" s="12" customFormat="1" ht="12.75"/>
    <row r="853" s="12" customFormat="1" ht="12.75"/>
    <row r="854" s="12" customFormat="1" ht="12.75"/>
    <row r="855" s="12" customFormat="1" ht="12.75"/>
    <row r="856" s="12" customFormat="1" ht="12.75"/>
    <row r="857" s="12" customFormat="1" ht="12.75"/>
    <row r="858" s="12" customFormat="1" ht="12.75"/>
    <row r="859" s="12" customFormat="1" ht="12.75"/>
    <row r="860" s="12" customFormat="1" ht="12.75"/>
    <row r="861" s="12" customFormat="1" ht="12.75"/>
    <row r="862" s="12" customFormat="1" ht="12.75"/>
    <row r="863" s="12" customFormat="1" ht="12.75"/>
    <row r="864" s="12" customFormat="1" ht="12.75"/>
    <row r="865" s="12" customFormat="1" ht="12.75"/>
    <row r="866" s="12" customFormat="1" ht="12.75"/>
    <row r="867" s="12" customFormat="1" ht="12.75"/>
    <row r="868" s="12" customFormat="1" ht="12.75"/>
    <row r="869" s="12" customFormat="1" ht="12.75"/>
    <row r="870" s="12" customFormat="1" ht="12.75"/>
    <row r="871" s="12" customFormat="1" ht="12.75"/>
    <row r="872" s="12" customFormat="1" ht="12.75"/>
    <row r="873" s="12" customFormat="1" ht="12.75"/>
    <row r="874" s="12" customFormat="1" ht="12.75"/>
    <row r="875" s="12" customFormat="1" ht="12.75"/>
    <row r="876" s="12" customFormat="1" ht="12.75"/>
    <row r="877" s="12" customFormat="1" ht="12.75"/>
    <row r="878" s="12" customFormat="1" ht="12.75"/>
    <row r="879" s="12" customFormat="1" ht="12.75"/>
    <row r="880" s="12" customFormat="1" ht="12.75"/>
    <row r="881" s="12" customFormat="1" ht="12.75"/>
    <row r="882" s="12" customFormat="1" ht="12.75"/>
    <row r="883" s="12" customFormat="1" ht="12.75"/>
    <row r="884" s="12" customFormat="1" ht="12.75"/>
    <row r="885" s="12" customFormat="1" ht="12.75"/>
    <row r="886" s="12" customFormat="1" ht="12.75"/>
    <row r="887" s="12" customFormat="1" ht="12.75"/>
    <row r="888" s="12" customFormat="1" ht="12.75"/>
    <row r="889" s="12" customFormat="1" ht="12.75"/>
    <row r="890" s="12" customFormat="1" ht="12.75"/>
    <row r="891" s="12" customFormat="1" ht="12.75"/>
    <row r="892" s="12" customFormat="1" ht="12.75"/>
    <row r="893" s="12" customFormat="1" ht="12.75"/>
    <row r="894" s="12" customFormat="1" ht="12.75"/>
    <row r="895" s="12" customFormat="1" ht="12.75"/>
    <row r="896" s="12" customFormat="1" ht="12.75"/>
    <row r="897" s="12" customFormat="1" ht="12.75"/>
    <row r="898" s="12" customFormat="1" ht="12.75"/>
    <row r="899" s="12" customFormat="1" ht="12.75"/>
    <row r="900" s="12" customFormat="1" ht="12.75"/>
    <row r="901" s="12" customFormat="1" ht="12.75"/>
    <row r="902" s="12" customFormat="1" ht="12.75"/>
    <row r="903" s="12" customFormat="1" ht="12.75"/>
    <row r="904" s="12" customFormat="1" ht="12.75"/>
    <row r="905" s="12" customFormat="1" ht="12.75"/>
    <row r="906" s="12" customFormat="1" ht="12.75"/>
    <row r="907" s="12" customFormat="1" ht="12.75"/>
    <row r="908" s="12" customFormat="1" ht="12.75"/>
    <row r="909" s="12" customFormat="1" ht="12.75"/>
    <row r="910" s="12" customFormat="1" ht="12.75"/>
    <row r="911" s="12" customFormat="1" ht="12.75"/>
    <row r="912" s="12" customFormat="1" ht="12.75"/>
    <row r="913" s="12" customFormat="1" ht="12.75"/>
    <row r="914" s="12" customFormat="1" ht="12.75"/>
    <row r="915" s="12" customFormat="1" ht="12.75"/>
    <row r="916" s="12" customFormat="1" ht="12.75"/>
    <row r="917" s="12" customFormat="1" ht="12.75"/>
    <row r="918" s="12" customFormat="1" ht="12.75"/>
    <row r="919" s="12" customFormat="1" ht="12.75"/>
    <row r="920" s="12" customFormat="1" ht="12.75"/>
    <row r="921" s="12" customFormat="1" ht="12.75"/>
    <row r="922" s="12" customFormat="1" ht="12.75"/>
    <row r="923" s="12" customFormat="1" ht="12.75"/>
    <row r="924" s="12" customFormat="1" ht="12.75"/>
    <row r="925" s="12" customFormat="1" ht="12.75"/>
    <row r="926" s="12" customFormat="1" ht="12.75"/>
    <row r="927" s="12" customFormat="1" ht="12.75"/>
    <row r="928" s="12" customFormat="1" ht="12.75"/>
    <row r="929" s="12" customFormat="1" ht="12.75"/>
    <row r="930" s="12" customFormat="1" ht="12.75"/>
    <row r="931" s="12" customFormat="1" ht="12.75"/>
    <row r="932" s="12" customFormat="1" ht="12.75"/>
    <row r="933" s="12" customFormat="1" ht="12.75"/>
    <row r="934" s="12" customFormat="1" ht="12.75"/>
    <row r="935" s="12" customFormat="1" ht="12.75"/>
    <row r="936" s="12" customFormat="1" ht="12.75"/>
    <row r="937" s="12" customFormat="1" ht="12.75"/>
    <row r="938" s="12" customFormat="1" ht="12.75"/>
    <row r="939" s="12" customFormat="1" ht="12.75"/>
    <row r="940" s="12" customFormat="1" ht="12.75"/>
    <row r="941" s="12" customFormat="1" ht="12.75"/>
    <row r="942" s="12" customFormat="1" ht="12.75"/>
    <row r="943" s="12" customFormat="1" ht="12.75"/>
    <row r="944" s="12" customFormat="1" ht="12.75"/>
    <row r="945" s="12" customFormat="1" ht="12.75"/>
    <row r="946" s="12" customFormat="1" ht="12.75"/>
    <row r="947" s="12" customFormat="1" ht="12.75"/>
    <row r="948" s="12" customFormat="1" ht="12.75"/>
    <row r="949" s="12" customFormat="1" ht="12.75"/>
    <row r="950" s="12" customFormat="1" ht="12.75"/>
    <row r="951" s="12" customFormat="1" ht="12.75"/>
    <row r="952" s="12" customFormat="1" ht="12.75"/>
    <row r="953" s="12" customFormat="1" ht="12.75"/>
    <row r="954" s="12" customFormat="1" ht="12.75"/>
    <row r="955" s="12" customFormat="1" ht="12.75"/>
    <row r="956" s="12" customFormat="1" ht="12.75"/>
    <row r="957" s="12" customFormat="1" ht="12.75"/>
    <row r="958" s="12" customFormat="1" ht="12.75"/>
    <row r="959" s="12" customFormat="1" ht="12.75"/>
    <row r="960" s="12" customFormat="1" ht="12.75"/>
    <row r="961" s="12" customFormat="1" ht="12.75"/>
    <row r="962" s="12" customFormat="1" ht="12.75"/>
    <row r="963" s="12" customFormat="1" ht="12.75"/>
    <row r="964" s="12" customFormat="1" ht="12.75"/>
    <row r="965" s="12" customFormat="1" ht="12.75"/>
    <row r="966" s="12" customFormat="1" ht="12.75"/>
    <row r="967" s="12" customFormat="1" ht="12.75"/>
    <row r="968" s="12" customFormat="1" ht="12.75"/>
    <row r="969" s="12" customFormat="1" ht="12.75"/>
    <row r="970" s="12" customFormat="1" ht="12.75"/>
    <row r="971" s="12" customFormat="1" ht="12.75"/>
    <row r="972" s="12" customFormat="1" ht="12.75"/>
    <row r="973" s="12" customFormat="1" ht="12.75"/>
    <row r="974" s="12" customFormat="1" ht="12.75"/>
    <row r="975" s="12" customFormat="1" ht="12.75"/>
    <row r="976" s="12" customFormat="1" ht="12.75"/>
    <row r="977" s="12" customFormat="1" ht="12.75"/>
    <row r="978" s="12" customFormat="1" ht="12.75"/>
    <row r="979" s="12" customFormat="1" ht="12.75"/>
    <row r="980" s="12" customFormat="1" ht="12.75"/>
    <row r="981" s="12" customFormat="1" ht="12.75"/>
    <row r="982" s="12" customFormat="1" ht="12.75"/>
    <row r="983" s="12" customFormat="1" ht="12.75"/>
    <row r="984" s="12" customFormat="1" ht="12.75"/>
    <row r="985" s="12" customFormat="1" ht="12.75"/>
    <row r="986" s="12" customFormat="1" ht="12.75"/>
    <row r="987" s="12" customFormat="1" ht="12.75"/>
    <row r="988" s="12" customFormat="1" ht="12.75"/>
    <row r="989" s="12" customFormat="1" ht="12.75"/>
    <row r="990" s="12" customFormat="1" ht="12.75"/>
    <row r="991" s="12" customFormat="1" ht="12.75"/>
    <row r="992" s="12" customFormat="1" ht="12.75"/>
    <row r="993" s="12" customFormat="1" ht="12.75"/>
    <row r="994" s="12" customFormat="1" ht="12.75"/>
    <row r="995" s="12" customFormat="1" ht="12.75"/>
    <row r="996" s="12" customFormat="1" ht="12.75"/>
    <row r="997" s="12" customFormat="1" ht="12.75"/>
    <row r="998" s="12" customFormat="1" ht="12.75"/>
    <row r="999" s="12" customFormat="1" ht="12.75"/>
    <row r="1000" s="12" customFormat="1" ht="12.75"/>
    <row r="1001" s="12" customFormat="1" ht="12.75"/>
    <row r="1002" s="12" customFormat="1" ht="12.75"/>
    <row r="1003" s="12" customFormat="1" ht="12.75"/>
    <row r="1004" s="12" customFormat="1" ht="12.75"/>
    <row r="1005" s="12" customFormat="1" ht="12.75"/>
    <row r="1006" s="12" customFormat="1" ht="12.75"/>
    <row r="1007" s="12" customFormat="1" ht="12.75"/>
    <row r="1008" s="12" customFormat="1" ht="12.75"/>
    <row r="1009" s="12" customFormat="1" ht="12.75"/>
    <row r="1010" s="12" customFormat="1" ht="12.75"/>
    <row r="1011" s="12" customFormat="1" ht="12.75"/>
    <row r="1012" s="12" customFormat="1" ht="12.75"/>
    <row r="1013" s="12" customFormat="1" ht="12.75"/>
    <row r="1014" s="12" customFormat="1" ht="12.75"/>
    <row r="1015" s="12" customFormat="1" ht="12.75"/>
    <row r="1016" s="12" customFormat="1" ht="12.75"/>
    <row r="1017" s="12" customFormat="1" ht="12.75"/>
    <row r="1018" s="12" customFormat="1" ht="12.75"/>
    <row r="1019" s="12" customFormat="1" ht="12.75"/>
    <row r="1020" s="12" customFormat="1" ht="12.75"/>
    <row r="1021" s="12" customFormat="1" ht="12.75"/>
    <row r="1022" s="12" customFormat="1" ht="12.75"/>
    <row r="1023" s="12" customFormat="1" ht="12.75"/>
    <row r="1024" s="12" customFormat="1" ht="12.75"/>
    <row r="1025" s="12" customFormat="1" ht="12.75"/>
    <row r="1026" s="12" customFormat="1" ht="12.75"/>
    <row r="1027" s="12" customFormat="1" ht="12.75"/>
    <row r="1028" s="12" customFormat="1" ht="12.75"/>
    <row r="1029" s="12" customFormat="1" ht="12.75"/>
    <row r="1030" s="12" customFormat="1" ht="12.75"/>
    <row r="1031" s="12" customFormat="1" ht="12.75"/>
    <row r="1032" s="12" customFormat="1" ht="12.75"/>
    <row r="1033" s="12" customFormat="1" ht="12.75"/>
    <row r="1034" s="12" customFormat="1" ht="12.75"/>
    <row r="1035" s="12" customFormat="1" ht="12.75"/>
    <row r="1036" s="12" customFormat="1" ht="12.75"/>
    <row r="1037" s="12" customFormat="1" ht="12.75"/>
    <row r="1038" s="12" customFormat="1" ht="12.75"/>
    <row r="1039" s="12" customFormat="1" ht="12.75"/>
    <row r="1040" s="12" customFormat="1" ht="12.75"/>
    <row r="1041" s="12" customFormat="1" ht="12.75"/>
    <row r="1042" s="12" customFormat="1" ht="12.75"/>
    <row r="1043" s="12" customFormat="1" ht="12.75"/>
    <row r="1044" s="12" customFormat="1" ht="12.75"/>
    <row r="1045" s="12" customFormat="1" ht="12.75"/>
    <row r="1046" s="12" customFormat="1" ht="12.75"/>
    <row r="1047" s="12" customFormat="1" ht="12.75"/>
    <row r="1048" s="12" customFormat="1" ht="12.75"/>
    <row r="1049" s="12" customFormat="1" ht="12.75"/>
    <row r="1050" s="12" customFormat="1" ht="12.75"/>
    <row r="1051" s="12" customFormat="1" ht="12.75"/>
    <row r="1052" s="12" customFormat="1" ht="12.75"/>
    <row r="1053" s="12" customFormat="1" ht="12.75"/>
    <row r="1054" s="12" customFormat="1" ht="12.75"/>
    <row r="1055" s="12" customFormat="1" ht="12.75"/>
    <row r="1056" s="12" customFormat="1" ht="12.75"/>
    <row r="1057" s="12" customFormat="1" ht="12.75"/>
    <row r="1058" s="12" customFormat="1" ht="12.75"/>
    <row r="1059" s="12" customFormat="1" ht="12.75"/>
    <row r="1060" s="12" customFormat="1" ht="12.75"/>
    <row r="1061" s="12" customFormat="1" ht="12.75"/>
    <row r="1062" s="12" customFormat="1" ht="12.75"/>
    <row r="1063" s="12" customFormat="1" ht="12.75"/>
    <row r="1064" s="12" customFormat="1" ht="12.75"/>
    <row r="1065" s="12" customFormat="1" ht="12.75"/>
    <row r="1066" s="12" customFormat="1" ht="12.75"/>
    <row r="1067" s="12" customFormat="1" ht="12.75"/>
    <row r="1068" s="12" customFormat="1" ht="12.75"/>
    <row r="1069" s="12" customFormat="1" ht="12.75"/>
    <row r="1070" s="12" customFormat="1" ht="12.75"/>
    <row r="1071" s="12" customFormat="1" ht="12.75"/>
    <row r="1072" s="12" customFormat="1" ht="12.75"/>
    <row r="1073" s="12" customFormat="1" ht="12.75"/>
    <row r="1074" s="12" customFormat="1" ht="12.75"/>
    <row r="1075" s="12" customFormat="1" ht="12.75"/>
    <row r="1076" s="12" customFormat="1" ht="12.75"/>
    <row r="1077" s="12" customFormat="1" ht="12.75"/>
    <row r="1078" s="12" customFormat="1" ht="12.75"/>
    <row r="1079" s="12" customFormat="1" ht="12.75"/>
    <row r="1080" s="12" customFormat="1" ht="12.75"/>
    <row r="1081" s="12" customFormat="1" ht="12.75"/>
    <row r="1082" s="12" customFormat="1" ht="12.75"/>
    <row r="1083" s="12" customFormat="1" ht="12.75"/>
    <row r="1084" s="12" customFormat="1" ht="12.75"/>
    <row r="1085" s="12" customFormat="1" ht="12.75"/>
    <row r="1086" s="12" customFormat="1" ht="12.75"/>
    <row r="1087" s="12" customFormat="1" ht="12.75"/>
    <row r="1088" s="12" customFormat="1" ht="12.75"/>
    <row r="1089" s="12" customFormat="1" ht="12.75"/>
    <row r="1090" s="12" customFormat="1" ht="12.75"/>
    <row r="1091" s="12" customFormat="1" ht="12.75"/>
    <row r="1092" s="12" customFormat="1" ht="12.75"/>
    <row r="1093" s="12" customFormat="1" ht="12.75"/>
    <row r="1094" s="12" customFormat="1" ht="12.75"/>
    <row r="1095" s="12" customFormat="1" ht="12.75"/>
    <row r="1096" s="12" customFormat="1" ht="12.75"/>
    <row r="1097" s="12" customFormat="1" ht="12.75"/>
    <row r="1098" s="12" customFormat="1" ht="12.75"/>
    <row r="1099" s="12" customFormat="1" ht="12.75"/>
    <row r="1100" s="12" customFormat="1" ht="12.75"/>
    <row r="1101" s="12" customFormat="1" ht="12.75"/>
    <row r="1102" s="12" customFormat="1" ht="12.75"/>
    <row r="1103" s="12" customFormat="1" ht="12.75"/>
    <row r="1104" s="12" customFormat="1" ht="12.75"/>
    <row r="1105" s="12" customFormat="1" ht="12.75"/>
    <row r="1106" s="12" customFormat="1" ht="12.75"/>
    <row r="1107" s="12" customFormat="1" ht="12.75"/>
    <row r="1108" s="12" customFormat="1" ht="12.75"/>
    <row r="1109" s="12" customFormat="1" ht="12.75"/>
    <row r="1110" s="12" customFormat="1" ht="12.75"/>
    <row r="1111" s="12" customFormat="1" ht="12.75"/>
    <row r="1112" s="12" customFormat="1" ht="12.75"/>
    <row r="1113" s="12" customFormat="1" ht="12.75"/>
    <row r="1114" s="12" customFormat="1" ht="12.75"/>
    <row r="1115" s="12" customFormat="1" ht="12.75"/>
    <row r="1116" s="12" customFormat="1" ht="12.75"/>
    <row r="1117" s="12" customFormat="1" ht="12.75"/>
    <row r="1118" s="12" customFormat="1" ht="12.75"/>
    <row r="1119" s="12" customFormat="1" ht="12.75"/>
    <row r="1120" s="12" customFormat="1" ht="12.75"/>
    <row r="1121" s="12" customFormat="1" ht="12.75"/>
    <row r="1122" s="12" customFormat="1" ht="12.75"/>
    <row r="1123" s="12" customFormat="1" ht="12.75"/>
    <row r="1124" s="12" customFormat="1" ht="12.75"/>
    <row r="1125" s="12" customFormat="1" ht="12.75"/>
    <row r="1126" s="12" customFormat="1" ht="12.75"/>
    <row r="1127" s="12" customFormat="1" ht="12.75"/>
    <row r="1128" s="12" customFormat="1" ht="12.75"/>
    <row r="1129" s="12" customFormat="1" ht="12.75"/>
    <row r="1130" s="12" customFormat="1" ht="12.75"/>
    <row r="1131" s="12" customFormat="1" ht="12.75"/>
    <row r="1132" s="12" customFormat="1" ht="12.75"/>
    <row r="1133" s="12" customFormat="1" ht="12.75"/>
    <row r="1134" s="12" customFormat="1" ht="12.75"/>
    <row r="1135" s="12" customFormat="1" ht="12.75"/>
    <row r="1136" s="12" customFormat="1" ht="12.75"/>
    <row r="1137" s="12" customFormat="1" ht="12.75"/>
    <row r="1138" s="12" customFormat="1" ht="12.75"/>
    <row r="1139" s="12" customFormat="1" ht="12.75"/>
    <row r="1140" s="12" customFormat="1" ht="12.75"/>
    <row r="1141" s="12" customFormat="1" ht="12.75"/>
    <row r="1142" s="12" customFormat="1" ht="12.75"/>
    <row r="1143" s="12" customFormat="1" ht="12.75"/>
    <row r="1144" s="12" customFormat="1" ht="12.75"/>
    <row r="1145" s="12" customFormat="1" ht="12.75"/>
    <row r="1146" s="12" customFormat="1" ht="12.75"/>
    <row r="1147" s="12" customFormat="1" ht="12.75"/>
    <row r="1148" s="12" customFormat="1" ht="12.75"/>
    <row r="1149" s="12" customFormat="1" ht="12.75"/>
    <row r="1150" s="12" customFormat="1" ht="12.75"/>
    <row r="1151" s="12" customFormat="1" ht="12.75"/>
    <row r="1152" s="12" customFormat="1" ht="12.75"/>
    <row r="1153" s="12" customFormat="1" ht="12.75"/>
    <row r="1154" s="12" customFormat="1" ht="12.75"/>
    <row r="1155" s="12" customFormat="1" ht="12.75"/>
    <row r="1156" spans="1:6" s="12" customFormat="1" ht="12.75">
      <c r="A1156" s="11"/>
      <c r="B1156" s="11"/>
      <c r="C1156" s="11"/>
      <c r="D1156" s="11"/>
      <c r="E1156" s="11"/>
      <c r="F1156" s="11"/>
    </row>
  </sheetData>
  <sheetProtection/>
  <mergeCells count="9">
    <mergeCell ref="A36:B36"/>
    <mergeCell ref="A44:B44"/>
    <mergeCell ref="A52:B52"/>
    <mergeCell ref="A60:B60"/>
    <mergeCell ref="A1:F1"/>
    <mergeCell ref="A2:B2"/>
    <mergeCell ref="B3:C3"/>
    <mergeCell ref="A20:B20"/>
    <mergeCell ref="A28:B28"/>
  </mergeCells>
  <printOptions horizontalCentered="1"/>
  <pageMargins left="0.7874015748031497" right="0.3937007874015748" top="0.5511811023622047" bottom="0.6299212598425197" header="0.31496062992125984" footer="0.31496062992125984"/>
  <pageSetup horizontalDpi="600" verticalDpi="600" orientation="portrait" paperSize="9" scale="85" r:id="rId1"/>
  <headerFooter alignWithMargins="0">
    <oddHeader>&amp;R&amp;"Times New Roman,Obyčejné"&amp;14Příloha č. 6</oddHeader>
    <oddFooter>&amp;L&amp;"Times New Roman,Obyčejné"&amp;14ZK 081111 SRV Příloha č. 6&amp;R&amp;"Times New Roman,Obyčejné"&amp;14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prantlova</dc:creator>
  <cp:keywords/>
  <dc:description/>
  <cp:lastModifiedBy>mikula</cp:lastModifiedBy>
  <cp:lastPrinted>2011-10-19T10:02:59Z</cp:lastPrinted>
  <dcterms:created xsi:type="dcterms:W3CDTF">2011-09-30T06:32:35Z</dcterms:created>
  <dcterms:modified xsi:type="dcterms:W3CDTF">2011-10-19T10:03:44Z</dcterms:modified>
  <cp:category/>
  <cp:version/>
  <cp:contentType/>
  <cp:contentStatus/>
</cp:coreProperties>
</file>