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66" windowWidth="19050" windowHeight="7140" tabRatio="396" activeTab="0"/>
  </bookViews>
  <sheets>
    <sheet name="Predikce pro aktualizaci SRV " sheetId="1" r:id="rId1"/>
  </sheets>
  <definedNames>
    <definedName name="_xlnm.Print_Titles" localSheetId="0">'Predikce pro aktualizaci SRV '!$1:$1</definedName>
  </definedNames>
  <calcPr fullCalcOnLoad="1"/>
</workbook>
</file>

<file path=xl/sharedStrings.xml><?xml version="1.0" encoding="utf-8"?>
<sst xmlns="http://schemas.openxmlformats.org/spreadsheetml/2006/main" count="169" uniqueCount="51">
  <si>
    <t>(v tis. Kč)</t>
  </si>
  <si>
    <t>Položka</t>
  </si>
  <si>
    <t>111</t>
  </si>
  <si>
    <t>Daně z příjmů fyzických osob</t>
  </si>
  <si>
    <t>1111</t>
  </si>
  <si>
    <t>Daň z příjmů fyzických osob ze záv.čin. a fun.pož.</t>
  </si>
  <si>
    <t>1112</t>
  </si>
  <si>
    <t>Daň z příjmů fyzických osob ze SVČ</t>
  </si>
  <si>
    <t>1113</t>
  </si>
  <si>
    <t>Daň z příjmů fyzických osob z kapit. výnosů</t>
  </si>
  <si>
    <t>112</t>
  </si>
  <si>
    <t>Daně z příjmů právnických osob</t>
  </si>
  <si>
    <t>1121</t>
  </si>
  <si>
    <t>Daň z příjmů právnických osob</t>
  </si>
  <si>
    <t>121</t>
  </si>
  <si>
    <t>Obecné daně ze zboží a služeb v tuzemsku</t>
  </si>
  <si>
    <t>1211</t>
  </si>
  <si>
    <t>Daň z přidané hodnoty</t>
  </si>
  <si>
    <t xml:space="preserve">Celkem daňové příjmy </t>
  </si>
  <si>
    <t>podíl krajů celkem</t>
  </si>
  <si>
    <t>JčK (8,607201%)</t>
  </si>
  <si>
    <t>1123</t>
  </si>
  <si>
    <t>Daň z příjmů právnických osob za kraje</t>
  </si>
  <si>
    <t>rok 2011</t>
  </si>
  <si>
    <t>Schválený rozpočet</t>
  </si>
  <si>
    <r>
      <t xml:space="preserve">Rozdíl aktualizovaný </t>
    </r>
    <r>
      <rPr>
        <b/>
        <i/>
        <sz val="12"/>
        <rFont val="Times New Roman CE"/>
        <family val="1"/>
      </rPr>
      <t>minus</t>
    </r>
    <r>
      <rPr>
        <b/>
        <sz val="12"/>
        <rFont val="Times New Roman CE"/>
        <family val="1"/>
      </rPr>
      <t xml:space="preserve"> schválený SRV</t>
    </r>
  </si>
  <si>
    <t>Daňový příjem</t>
  </si>
  <si>
    <t>schválený SRV</t>
  </si>
  <si>
    <t>aktualizovaný SRV</t>
  </si>
  <si>
    <t>SRV 2012</t>
  </si>
  <si>
    <t>rok 2012</t>
  </si>
  <si>
    <t>SRV 2013</t>
  </si>
  <si>
    <t>rok 2013</t>
  </si>
  <si>
    <t>rok 2014</t>
  </si>
  <si>
    <t>SRV 2014</t>
  </si>
  <si>
    <t>schválený</t>
  </si>
  <si>
    <t xml:space="preserve">aktualizovaný </t>
  </si>
  <si>
    <t>SRV 2015</t>
  </si>
  <si>
    <t>Upravený rozpočet srpen 2011</t>
  </si>
  <si>
    <t>Skutečnost                 k 31.8.2011</t>
  </si>
  <si>
    <t>Rozdíl na schválený rozpočet JčK 2011</t>
  </si>
  <si>
    <t>SRV/návrh rozpočtu 2012</t>
  </si>
  <si>
    <r>
      <t>oček. skutečnost MF 31.8.2011</t>
    </r>
    <r>
      <rPr>
        <sz val="12"/>
        <rFont val="Times New Roman CE"/>
        <family val="1"/>
      </rPr>
      <t xml:space="preserve"> (dokumentace k návrhu SR 2012)</t>
    </r>
  </si>
  <si>
    <r>
      <t>výhled MF 31.8.2011</t>
    </r>
    <r>
      <rPr>
        <sz val="12"/>
        <rFont val="Times New Roman CE"/>
        <family val="0"/>
      </rPr>
      <t xml:space="preserve"> </t>
    </r>
    <r>
      <rPr>
        <sz val="12"/>
        <rFont val="Times New Roman CE"/>
        <family val="1"/>
      </rPr>
      <t>(</t>
    </r>
    <r>
      <rPr>
        <sz val="12"/>
        <rFont val="Times New Roman CE"/>
        <family val="0"/>
      </rPr>
      <t>dokumentace k návrhu SR 2012</t>
    </r>
    <r>
      <rPr>
        <sz val="12"/>
        <rFont val="Times New Roman CE"/>
        <family val="1"/>
      </rPr>
      <t>)</t>
    </r>
  </si>
  <si>
    <r>
      <t>výhled MF 31.8.2011</t>
    </r>
    <r>
      <rPr>
        <sz val="12"/>
        <rFont val="Times New Roman CE"/>
        <family val="1"/>
      </rPr>
      <t xml:space="preserve"> (</t>
    </r>
    <r>
      <rPr>
        <sz val="12"/>
        <rFont val="Times New Roman CE"/>
        <family val="0"/>
      </rPr>
      <t>dokumentace k návrhu SR 2012</t>
    </r>
    <r>
      <rPr>
        <sz val="12"/>
        <rFont val="Times New Roman CE"/>
        <family val="1"/>
      </rPr>
      <t>)</t>
    </r>
  </si>
  <si>
    <r>
      <t>Rozdíl:</t>
    </r>
    <r>
      <rPr>
        <sz val="12"/>
        <rFont val="Times New Roman CE"/>
        <family val="0"/>
      </rPr>
      <t xml:space="preserve"> JčK dle predikce MF </t>
    </r>
    <r>
      <rPr>
        <i/>
        <sz val="12"/>
        <rFont val="Times New Roman CE"/>
        <family val="0"/>
      </rPr>
      <t>minus</t>
    </r>
    <r>
      <rPr>
        <sz val="12"/>
        <rFont val="Times New Roman CE"/>
        <family val="0"/>
      </rPr>
      <t xml:space="preserve"> schválený SRV</t>
    </r>
  </si>
  <si>
    <r>
      <t xml:space="preserve">Rozdíl: </t>
    </r>
    <r>
      <rPr>
        <sz val="12"/>
        <rFont val="Times New Roman CE"/>
        <family val="0"/>
      </rPr>
      <t xml:space="preserve">JčK dle predikce MF </t>
    </r>
    <r>
      <rPr>
        <i/>
        <sz val="12"/>
        <rFont val="Times New Roman CE"/>
        <family val="0"/>
      </rPr>
      <t>minus</t>
    </r>
    <r>
      <rPr>
        <sz val="12"/>
        <rFont val="Times New Roman CE"/>
        <family val="0"/>
      </rPr>
      <t xml:space="preserve"> schválený SRV</t>
    </r>
  </si>
  <si>
    <t>SRV 2016</t>
  </si>
  <si>
    <t>SRV 2017</t>
  </si>
  <si>
    <t>rok 2015 - 2017</t>
  </si>
  <si>
    <t>Aktuální predikce daňových příjmů kraje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</si>
</sst>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#,##0.00000"/>
    <numFmt numFmtId="170" formatCode="#,##0.000"/>
    <numFmt numFmtId="171" formatCode="#,##0.000000"/>
    <numFmt numFmtId="172" formatCode="0.000"/>
    <numFmt numFmtId="173" formatCode="#,##0.0000"/>
    <numFmt numFmtId="174" formatCode="0.0000"/>
    <numFmt numFmtId="175" formatCode="####\ ###"/>
    <numFmt numFmtId="176" formatCode="0.0%"/>
    <numFmt numFmtId="177" formatCode="000000"/>
    <numFmt numFmtId="178" formatCode="000"/>
    <numFmt numFmtId="179" formatCode="00"/>
    <numFmt numFmtId="180" formatCode="0000"/>
    <numFmt numFmtId="181" formatCode="0000000000000"/>
    <numFmt numFmtId="182" formatCode="\+#,##0.0;\-#,##0.0"/>
    <numFmt numFmtId="183" formatCode="\+#,##0.00;\-#,##0.00"/>
    <numFmt numFmtId="184" formatCode="#,##0.000000000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i/>
      <sz val="10"/>
      <name val="Arial CE"/>
      <family val="2"/>
    </font>
    <font>
      <sz val="12"/>
      <color indexed="9"/>
      <name val="Times New Roman CE"/>
      <family val="1"/>
    </font>
    <font>
      <sz val="10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47" applyFont="1" applyFill="1" applyAlignment="1">
      <alignment horizontal="center"/>
      <protection/>
    </xf>
    <xf numFmtId="0" fontId="4" fillId="0" borderId="0" xfId="47" applyFont="1" applyFill="1">
      <alignment/>
      <protection/>
    </xf>
    <xf numFmtId="167" fontId="6" fillId="0" borderId="0" xfId="47" applyNumberFormat="1" applyFont="1" applyFill="1" applyAlignment="1">
      <alignment horizontal="right"/>
      <protection/>
    </xf>
    <xf numFmtId="167" fontId="5" fillId="0" borderId="0" xfId="47" applyNumberFormat="1" applyFont="1" applyFill="1" applyAlignment="1">
      <alignment horizontal="left"/>
      <protection/>
    </xf>
    <xf numFmtId="167" fontId="5" fillId="0" borderId="10" xfId="47" applyNumberFormat="1" applyFont="1" applyFill="1" applyBorder="1" applyAlignment="1">
      <alignment horizontal="center" vertical="center" wrapText="1"/>
      <protection/>
    </xf>
    <xf numFmtId="4" fontId="5" fillId="0" borderId="11" xfId="47" applyNumberFormat="1" applyFont="1" applyFill="1" applyBorder="1" applyAlignment="1">
      <alignment horizontal="right"/>
      <protection/>
    </xf>
    <xf numFmtId="4" fontId="5" fillId="0" borderId="12" xfId="47" applyNumberFormat="1" applyFont="1" applyFill="1" applyBorder="1" applyAlignment="1">
      <alignment horizontal="right"/>
      <protection/>
    </xf>
    <xf numFmtId="4" fontId="6" fillId="0" borderId="13" xfId="47" applyNumberFormat="1" applyFont="1" applyFill="1" applyBorder="1" applyAlignment="1">
      <alignment horizontal="right"/>
      <protection/>
    </xf>
    <xf numFmtId="4" fontId="6" fillId="0" borderId="14" xfId="47" applyNumberFormat="1" applyFont="1" applyFill="1" applyBorder="1" applyAlignment="1">
      <alignment horizontal="right"/>
      <protection/>
    </xf>
    <xf numFmtId="0" fontId="8" fillId="0" borderId="0" xfId="47" applyFont="1" applyFill="1" applyAlignment="1">
      <alignment horizontal="right"/>
      <protection/>
    </xf>
    <xf numFmtId="183" fontId="5" fillId="0" borderId="15" xfId="47" applyNumberFormat="1" applyFont="1" applyFill="1" applyBorder="1" applyAlignment="1">
      <alignment horizontal="right"/>
      <protection/>
    </xf>
    <xf numFmtId="167" fontId="5" fillId="0" borderId="16" xfId="47" applyNumberFormat="1" applyFont="1" applyFill="1" applyBorder="1" applyAlignment="1">
      <alignment horizontal="center" vertical="center" wrapText="1"/>
      <protection/>
    </xf>
    <xf numFmtId="4" fontId="5" fillId="0" borderId="17" xfId="47" applyNumberFormat="1" applyFont="1" applyFill="1" applyBorder="1" applyAlignment="1">
      <alignment horizontal="right"/>
      <protection/>
    </xf>
    <xf numFmtId="4" fontId="9" fillId="0" borderId="16" xfId="47" applyNumberFormat="1" applyFont="1" applyFill="1" applyBorder="1" applyAlignment="1">
      <alignment horizontal="right"/>
      <protection/>
    </xf>
    <xf numFmtId="183" fontId="9" fillId="0" borderId="18" xfId="47" applyNumberFormat="1" applyFont="1" applyFill="1" applyBorder="1" applyAlignment="1">
      <alignment horizontal="right"/>
      <protection/>
    </xf>
    <xf numFmtId="167" fontId="5" fillId="0" borderId="19" xfId="47" applyNumberFormat="1" applyFont="1" applyFill="1" applyBorder="1" applyAlignment="1">
      <alignment horizontal="center" vertical="center" wrapText="1"/>
      <protection/>
    </xf>
    <xf numFmtId="4" fontId="5" fillId="0" borderId="20" xfId="47" applyNumberFormat="1" applyFont="1" applyFill="1" applyBorder="1" applyAlignment="1">
      <alignment horizontal="right"/>
      <protection/>
    </xf>
    <xf numFmtId="4" fontId="6" fillId="0" borderId="21" xfId="47" applyNumberFormat="1" applyFont="1" applyFill="1" applyBorder="1" applyAlignment="1">
      <alignment horizontal="right"/>
      <protection/>
    </xf>
    <xf numFmtId="167" fontId="5" fillId="0" borderId="22" xfId="47" applyNumberFormat="1" applyFont="1" applyFill="1" applyBorder="1" applyAlignment="1">
      <alignment horizontal="center" vertical="center" wrapText="1"/>
      <protection/>
    </xf>
    <xf numFmtId="167" fontId="5" fillId="0" borderId="23" xfId="47" applyNumberFormat="1" applyFont="1" applyFill="1" applyBorder="1" applyAlignment="1">
      <alignment horizontal="center" vertical="center" wrapText="1"/>
      <protection/>
    </xf>
    <xf numFmtId="0" fontId="10" fillId="0" borderId="0" xfId="47" applyFont="1" applyFill="1" applyAlignment="1">
      <alignment horizontal="right"/>
      <protection/>
    </xf>
    <xf numFmtId="0" fontId="10" fillId="0" borderId="0" xfId="47" applyFont="1" applyFill="1" applyAlignment="1">
      <alignment horizontal="left"/>
      <protection/>
    </xf>
    <xf numFmtId="167" fontId="5" fillId="0" borderId="20" xfId="0" applyNumberFormat="1" applyFont="1" applyFill="1" applyBorder="1" applyAlignment="1">
      <alignment horizontal="left" vertical="center"/>
    </xf>
    <xf numFmtId="167" fontId="6" fillId="0" borderId="21" xfId="0" applyNumberFormat="1" applyFont="1" applyFill="1" applyBorder="1" applyAlignment="1">
      <alignment horizontal="left" vertical="center"/>
    </xf>
    <xf numFmtId="167" fontId="6" fillId="0" borderId="24" xfId="0" applyNumberFormat="1" applyFont="1" applyFill="1" applyBorder="1" applyAlignment="1">
      <alignment horizontal="left" vertical="center"/>
    </xf>
    <xf numFmtId="167" fontId="6" fillId="0" borderId="21" xfId="47" applyNumberFormat="1" applyFont="1" applyFill="1" applyBorder="1" applyAlignment="1">
      <alignment horizontal="left" vertical="center"/>
      <protection/>
    </xf>
    <xf numFmtId="167" fontId="5" fillId="0" borderId="25" xfId="0" applyNumberFormat="1" applyFont="1" applyFill="1" applyBorder="1" applyAlignment="1">
      <alignment horizontal="left" vertical="center"/>
    </xf>
    <xf numFmtId="4" fontId="5" fillId="0" borderId="25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2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4" fillId="0" borderId="0" xfId="47" applyFont="1" applyFill="1" applyAlignment="1">
      <alignment vertical="center"/>
      <protection/>
    </xf>
    <xf numFmtId="167" fontId="6" fillId="0" borderId="26" xfId="0" applyNumberFormat="1" applyFont="1" applyFill="1" applyBorder="1" applyAlignment="1">
      <alignment horizontal="left" vertical="center"/>
    </xf>
    <xf numFmtId="4" fontId="6" fillId="0" borderId="26" xfId="47" applyNumberFormat="1" applyFont="1" applyFill="1" applyBorder="1" applyAlignment="1">
      <alignment horizontal="right" vertical="center"/>
      <protection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8" xfId="47" applyNumberFormat="1" applyFont="1" applyFill="1" applyBorder="1" applyAlignment="1">
      <alignment horizontal="right" vertical="center"/>
      <protection/>
    </xf>
    <xf numFmtId="4" fontId="6" fillId="0" borderId="26" xfId="47" applyNumberFormat="1" applyFont="1" applyFill="1" applyBorder="1" applyAlignment="1">
      <alignment horizontal="right" vertical="center"/>
      <protection/>
    </xf>
    <xf numFmtId="4" fontId="6" fillId="0" borderId="18" xfId="0" applyNumberFormat="1" applyFont="1" applyFill="1" applyBorder="1" applyAlignment="1">
      <alignment horizontal="right" vertical="center"/>
    </xf>
    <xf numFmtId="167" fontId="6" fillId="0" borderId="27" xfId="0" applyNumberFormat="1" applyFont="1" applyFill="1" applyBorder="1" applyAlignment="1">
      <alignment horizontal="left" vertical="center"/>
    </xf>
    <xf numFmtId="4" fontId="6" fillId="0" borderId="28" xfId="0" applyNumberFormat="1" applyFont="1" applyFill="1" applyBorder="1" applyAlignment="1">
      <alignment horizontal="right" vertical="center"/>
    </xf>
    <xf numFmtId="4" fontId="6" fillId="0" borderId="27" xfId="47" applyNumberFormat="1" applyFont="1" applyFill="1" applyBorder="1" applyAlignment="1">
      <alignment horizontal="right" vertical="center"/>
      <protection/>
    </xf>
    <xf numFmtId="4" fontId="6" fillId="0" borderId="29" xfId="0" applyNumberFormat="1" applyFont="1" applyFill="1" applyBorder="1" applyAlignment="1">
      <alignment horizontal="right" vertical="center"/>
    </xf>
    <xf numFmtId="167" fontId="6" fillId="0" borderId="26" xfId="47" applyNumberFormat="1" applyFont="1" applyFill="1" applyBorder="1" applyAlignment="1">
      <alignment horizontal="left" vertical="center"/>
      <protection/>
    </xf>
    <xf numFmtId="4" fontId="6" fillId="0" borderId="30" xfId="0" applyNumberFormat="1" applyFont="1" applyFill="1" applyBorder="1" applyAlignment="1">
      <alignment horizontal="right" vertical="center"/>
    </xf>
    <xf numFmtId="4" fontId="6" fillId="0" borderId="31" xfId="0" applyNumberFormat="1" applyFont="1" applyFill="1" applyBorder="1" applyAlignment="1">
      <alignment horizontal="right" vertical="center"/>
    </xf>
    <xf numFmtId="4" fontId="6" fillId="0" borderId="32" xfId="0" applyNumberFormat="1" applyFont="1" applyFill="1" applyBorder="1" applyAlignment="1">
      <alignment horizontal="right" vertical="center"/>
    </xf>
    <xf numFmtId="167" fontId="6" fillId="0" borderId="33" xfId="0" applyNumberFormat="1" applyFont="1" applyFill="1" applyBorder="1" applyAlignment="1">
      <alignment horizontal="left" vertical="center"/>
    </xf>
    <xf numFmtId="183" fontId="5" fillId="0" borderId="15" xfId="47" applyNumberFormat="1" applyFont="1" applyFill="1" applyBorder="1" applyAlignment="1">
      <alignment horizontal="right" vertical="center"/>
      <protection/>
    </xf>
    <xf numFmtId="4" fontId="5" fillId="0" borderId="12" xfId="47" applyNumberFormat="1" applyFont="1" applyFill="1" applyBorder="1" applyAlignment="1">
      <alignment horizontal="right" vertical="center"/>
      <protection/>
    </xf>
    <xf numFmtId="4" fontId="5" fillId="0" borderId="17" xfId="47" applyNumberFormat="1" applyFont="1" applyFill="1" applyBorder="1" applyAlignment="1">
      <alignment horizontal="right" vertical="center"/>
      <protection/>
    </xf>
    <xf numFmtId="183" fontId="6" fillId="0" borderId="18" xfId="47" applyNumberFormat="1" applyFont="1" applyFill="1" applyBorder="1" applyAlignment="1">
      <alignment horizontal="right" vertical="center"/>
      <protection/>
    </xf>
    <xf numFmtId="4" fontId="6" fillId="0" borderId="14" xfId="47" applyNumberFormat="1" applyFont="1" applyFill="1" applyBorder="1" applyAlignment="1">
      <alignment horizontal="right" vertical="center"/>
      <protection/>
    </xf>
    <xf numFmtId="4" fontId="9" fillId="0" borderId="16" xfId="47" applyNumberFormat="1" applyFont="1" applyFill="1" applyBorder="1" applyAlignment="1">
      <alignment horizontal="right" vertical="center"/>
      <protection/>
    </xf>
    <xf numFmtId="183" fontId="9" fillId="0" borderId="18" xfId="47" applyNumberFormat="1" applyFont="1" applyFill="1" applyBorder="1" applyAlignment="1">
      <alignment horizontal="right" vertical="center"/>
      <protection/>
    </xf>
    <xf numFmtId="4" fontId="5" fillId="0" borderId="0" xfId="47" applyNumberFormat="1" applyFont="1" applyFill="1" applyBorder="1" applyAlignment="1">
      <alignment horizontal="right" vertical="center"/>
      <protection/>
    </xf>
    <xf numFmtId="183" fontId="5" fillId="0" borderId="0" xfId="47" applyNumberFormat="1" applyFont="1" applyFill="1" applyBorder="1" applyAlignment="1">
      <alignment horizontal="right" vertical="center"/>
      <protection/>
    </xf>
    <xf numFmtId="167" fontId="5" fillId="0" borderId="20" xfId="47" applyNumberFormat="1" applyFont="1" applyFill="1" applyBorder="1" applyAlignment="1">
      <alignment horizontal="left" vertical="center"/>
      <protection/>
    </xf>
    <xf numFmtId="167" fontId="5" fillId="0" borderId="25" xfId="47" applyNumberFormat="1" applyFont="1" applyFill="1" applyBorder="1" applyAlignment="1">
      <alignment horizontal="left" vertical="center"/>
      <protection/>
    </xf>
    <xf numFmtId="4" fontId="5" fillId="0" borderId="11" xfId="47" applyNumberFormat="1" applyFont="1" applyFill="1" applyBorder="1" applyAlignment="1">
      <alignment horizontal="right" vertical="center"/>
      <protection/>
    </xf>
    <xf numFmtId="4" fontId="5" fillId="0" borderId="15" xfId="47" applyNumberFormat="1" applyFont="1" applyFill="1" applyBorder="1" applyAlignment="1">
      <alignment horizontal="right" vertical="center"/>
      <protection/>
    </xf>
    <xf numFmtId="4" fontId="6" fillId="0" borderId="13" xfId="47" applyNumberFormat="1" applyFont="1" applyFill="1" applyBorder="1" applyAlignment="1">
      <alignment horizontal="right" vertical="center"/>
      <protection/>
    </xf>
    <xf numFmtId="167" fontId="6" fillId="0" borderId="33" xfId="47" applyNumberFormat="1" applyFont="1" applyFill="1" applyBorder="1" applyAlignment="1">
      <alignment horizontal="left" vertical="center"/>
      <protection/>
    </xf>
    <xf numFmtId="4" fontId="5" fillId="0" borderId="20" xfId="47" applyNumberFormat="1" applyFont="1" applyFill="1" applyBorder="1" applyAlignment="1">
      <alignment horizontal="right" vertical="center"/>
      <protection/>
    </xf>
    <xf numFmtId="4" fontId="6" fillId="0" borderId="21" xfId="47" applyNumberFormat="1" applyFont="1" applyFill="1" applyBorder="1" applyAlignment="1">
      <alignment horizontal="right" vertical="center"/>
      <protection/>
    </xf>
    <xf numFmtId="183" fontId="46" fillId="0" borderId="18" xfId="47" applyNumberFormat="1" applyFont="1" applyFill="1" applyBorder="1" applyAlignment="1">
      <alignment horizontal="right" vertical="center"/>
      <protection/>
    </xf>
    <xf numFmtId="4" fontId="46" fillId="0" borderId="16" xfId="47" applyNumberFormat="1" applyFont="1" applyFill="1" applyBorder="1" applyAlignment="1">
      <alignment horizontal="right" vertical="center"/>
      <protection/>
    </xf>
    <xf numFmtId="4" fontId="6" fillId="0" borderId="16" xfId="47" applyNumberFormat="1" applyFont="1" applyFill="1" applyBorder="1" applyAlignment="1">
      <alignment horizontal="right" vertical="center"/>
      <protection/>
    </xf>
    <xf numFmtId="183" fontId="5" fillId="0" borderId="17" xfId="0" applyNumberFormat="1" applyFont="1" applyFill="1" applyBorder="1" applyAlignment="1">
      <alignment horizontal="right" vertical="center"/>
    </xf>
    <xf numFmtId="183" fontId="5" fillId="0" borderId="34" xfId="0" applyNumberFormat="1" applyFont="1" applyFill="1" applyBorder="1" applyAlignment="1">
      <alignment horizontal="right" vertical="center"/>
    </xf>
    <xf numFmtId="183" fontId="5" fillId="0" borderId="17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left" vertical="center"/>
    </xf>
    <xf numFmtId="4" fontId="46" fillId="0" borderId="25" xfId="47" applyNumberFormat="1" applyFont="1" applyFill="1" applyBorder="1" applyAlignment="1">
      <alignment horizontal="right" vertical="center"/>
      <protection/>
    </xf>
    <xf numFmtId="4" fontId="5" fillId="0" borderId="35" xfId="47" applyNumberFormat="1" applyFont="1" applyFill="1" applyBorder="1" applyAlignment="1">
      <alignment horizontal="right" vertical="center"/>
      <protection/>
    </xf>
    <xf numFmtId="4" fontId="5" fillId="0" borderId="31" xfId="47" applyNumberFormat="1" applyFont="1" applyFill="1" applyBorder="1" applyAlignment="1">
      <alignment horizontal="right" vertical="center"/>
      <protection/>
    </xf>
    <xf numFmtId="4" fontId="5" fillId="0" borderId="36" xfId="47" applyNumberFormat="1" applyFont="1" applyFill="1" applyBorder="1" applyAlignment="1">
      <alignment horizontal="right" vertical="center"/>
      <protection/>
    </xf>
    <xf numFmtId="4" fontId="5" fillId="0" borderId="25" xfId="47" applyNumberFormat="1" applyFont="1" applyFill="1" applyBorder="1" applyAlignment="1">
      <alignment horizontal="right" vertical="center"/>
      <protection/>
    </xf>
    <xf numFmtId="167" fontId="5" fillId="0" borderId="37" xfId="47" applyNumberFormat="1" applyFont="1" applyFill="1" applyBorder="1" applyAlignment="1">
      <alignment horizontal="center" vertical="center" wrapText="1"/>
      <protection/>
    </xf>
    <xf numFmtId="4" fontId="5" fillId="0" borderId="38" xfId="47" applyNumberFormat="1" applyFont="1" applyFill="1" applyBorder="1" applyAlignment="1">
      <alignment horizontal="right" vertical="center"/>
      <protection/>
    </xf>
    <xf numFmtId="4" fontId="46" fillId="0" borderId="39" xfId="47" applyNumberFormat="1" applyFont="1" applyFill="1" applyBorder="1" applyAlignment="1">
      <alignment horizontal="right" vertical="center"/>
      <protection/>
    </xf>
    <xf numFmtId="183" fontId="5" fillId="0" borderId="17" xfId="47" applyNumberFormat="1" applyFont="1" applyFill="1" applyBorder="1" applyAlignment="1">
      <alignment horizontal="right" vertical="center"/>
      <protection/>
    </xf>
    <xf numFmtId="183" fontId="46" fillId="0" borderId="40" xfId="47" applyNumberFormat="1" applyFont="1" applyFill="1" applyBorder="1" applyAlignment="1">
      <alignment horizontal="right" vertical="center"/>
      <protection/>
    </xf>
    <xf numFmtId="183" fontId="46" fillId="0" borderId="39" xfId="47" applyNumberFormat="1" applyFont="1" applyFill="1" applyBorder="1" applyAlignment="1">
      <alignment horizontal="right" vertical="center"/>
      <protection/>
    </xf>
    <xf numFmtId="4" fontId="46" fillId="0" borderId="27" xfId="47" applyNumberFormat="1" applyFont="1" applyFill="1" applyBorder="1" applyAlignment="1">
      <alignment horizontal="right" vertical="center"/>
      <protection/>
    </xf>
    <xf numFmtId="4" fontId="46" fillId="0" borderId="41" xfId="47" applyNumberFormat="1" applyFont="1" applyFill="1" applyBorder="1" applyAlignment="1">
      <alignment horizontal="right" vertical="center"/>
      <protection/>
    </xf>
    <xf numFmtId="4" fontId="46" fillId="0" borderId="33" xfId="47" applyNumberFormat="1" applyFont="1" applyFill="1" applyBorder="1" applyAlignment="1">
      <alignment horizontal="right" vertical="center"/>
      <protection/>
    </xf>
    <xf numFmtId="167" fontId="5" fillId="0" borderId="42" xfId="47" applyNumberFormat="1" applyFont="1" applyFill="1" applyBorder="1" applyAlignment="1">
      <alignment horizontal="center" vertical="center" wrapText="1"/>
      <protection/>
    </xf>
    <xf numFmtId="0" fontId="4" fillId="0" borderId="23" xfId="47" applyFont="1" applyFill="1" applyBorder="1" applyAlignment="1">
      <alignment wrapText="1"/>
      <protection/>
    </xf>
    <xf numFmtId="167" fontId="5" fillId="0" borderId="24" xfId="47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167" fontId="5" fillId="0" borderId="43" xfId="47" applyNumberFormat="1" applyFont="1" applyFill="1" applyBorder="1" applyAlignment="1">
      <alignment horizontal="center" vertical="center" wrapText="1"/>
      <protection/>
    </xf>
    <xf numFmtId="0" fontId="4" fillId="0" borderId="44" xfId="47" applyFont="1" applyFill="1" applyBorder="1" applyAlignment="1">
      <alignment wrapText="1"/>
      <protection/>
    </xf>
    <xf numFmtId="167" fontId="5" fillId="0" borderId="35" xfId="47" applyNumberFormat="1" applyFont="1" applyFill="1" applyBorder="1" applyAlignment="1">
      <alignment horizontal="center" vertical="center" wrapText="1"/>
      <protection/>
    </xf>
    <xf numFmtId="167" fontId="5" fillId="0" borderId="45" xfId="47" applyNumberFormat="1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1" fontId="5" fillId="0" borderId="46" xfId="47" applyNumberFormat="1" applyFont="1" applyFill="1" applyBorder="1" applyAlignment="1">
      <alignment horizontal="left"/>
      <protection/>
    </xf>
    <xf numFmtId="167" fontId="5" fillId="0" borderId="47" xfId="47" applyNumberFormat="1" applyFont="1" applyFill="1" applyBorder="1" applyAlignment="1">
      <alignment horizontal="center" vertical="center" wrapText="1"/>
      <protection/>
    </xf>
    <xf numFmtId="0" fontId="4" fillId="0" borderId="48" xfId="47" applyFont="1" applyFill="1" applyBorder="1" applyAlignment="1">
      <alignment wrapText="1"/>
      <protection/>
    </xf>
    <xf numFmtId="167" fontId="5" fillId="0" borderId="35" xfId="0" applyNumberFormat="1" applyFont="1" applyFill="1" applyBorder="1" applyAlignment="1">
      <alignment horizontal="center" vertical="center" wrapText="1"/>
    </xf>
    <xf numFmtId="167" fontId="5" fillId="0" borderId="36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167" fontId="5" fillId="0" borderId="20" xfId="0" applyNumberFormat="1" applyFont="1" applyFill="1" applyBorder="1" applyAlignment="1">
      <alignment horizontal="left" vertical="center"/>
    </xf>
    <xf numFmtId="167" fontId="5" fillId="0" borderId="12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167" fontId="5" fillId="0" borderId="29" xfId="47" applyNumberFormat="1" applyFont="1" applyFill="1" applyBorder="1" applyAlignment="1">
      <alignment horizontal="center" vertical="center" wrapText="1"/>
      <protection/>
    </xf>
    <xf numFmtId="167" fontId="5" fillId="0" borderId="42" xfId="0" applyNumberFormat="1" applyFont="1" applyFill="1" applyBorder="1" applyAlignment="1">
      <alignment horizontal="center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167" fontId="5" fillId="0" borderId="46" xfId="47" applyNumberFormat="1" applyFont="1" applyFill="1" applyBorder="1" applyAlignment="1">
      <alignment horizontal="left"/>
      <protection/>
    </xf>
    <xf numFmtId="0" fontId="3" fillId="0" borderId="0" xfId="47" applyFont="1" applyFill="1" applyAlignment="1">
      <alignment horizontal="center"/>
      <protection/>
    </xf>
    <xf numFmtId="167" fontId="5" fillId="0" borderId="47" xfId="0" applyNumberFormat="1" applyFont="1" applyFill="1" applyBorder="1" applyAlignment="1">
      <alignment horizontal="center" vertical="center" wrapText="1"/>
    </xf>
    <xf numFmtId="167" fontId="5" fillId="0" borderId="4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67" fontId="5" fillId="0" borderId="24" xfId="4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taněk  predikc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8.625" style="2" customWidth="1"/>
    <col min="2" max="2" width="47.00390625" style="2" customWidth="1"/>
    <col min="3" max="7" width="15.75390625" style="2" customWidth="1"/>
    <col min="8" max="8" width="15.00390625" style="2" customWidth="1"/>
    <col min="9" max="11" width="15.75390625" style="2" hidden="1" customWidth="1"/>
    <col min="12" max="16384" width="9.125" style="2" customWidth="1"/>
  </cols>
  <sheetData>
    <row r="1" spans="1:8" ht="18.75" customHeight="1">
      <c r="A1" s="111" t="s">
        <v>50</v>
      </c>
      <c r="B1" s="111"/>
      <c r="C1" s="111"/>
      <c r="D1" s="111"/>
      <c r="E1" s="111"/>
      <c r="F1" s="111"/>
      <c r="G1" s="111"/>
      <c r="H1" s="10"/>
    </row>
    <row r="2" spans="1:7" ht="15" customHeight="1" thickBot="1">
      <c r="A2" s="110" t="s">
        <v>23</v>
      </c>
      <c r="B2" s="110"/>
      <c r="C2" s="1"/>
      <c r="D2" s="1"/>
      <c r="E2" s="1"/>
      <c r="F2" s="3"/>
      <c r="G2" s="3" t="s">
        <v>0</v>
      </c>
    </row>
    <row r="3" spans="1:7" ht="41.25" customHeight="1">
      <c r="A3" s="112" t="s">
        <v>1</v>
      </c>
      <c r="B3" s="101" t="s">
        <v>26</v>
      </c>
      <c r="C3" s="101" t="s">
        <v>24</v>
      </c>
      <c r="D3" s="91" t="s">
        <v>42</v>
      </c>
      <c r="E3" s="107"/>
      <c r="F3" s="101" t="s">
        <v>38</v>
      </c>
      <c r="G3" s="108" t="s">
        <v>39</v>
      </c>
    </row>
    <row r="4" spans="1:7" ht="33.75" customHeight="1" thickBot="1">
      <c r="A4" s="113"/>
      <c r="B4" s="102"/>
      <c r="C4" s="102"/>
      <c r="D4" s="19" t="s">
        <v>19</v>
      </c>
      <c r="E4" s="20" t="s">
        <v>20</v>
      </c>
      <c r="F4" s="102"/>
      <c r="G4" s="109"/>
    </row>
    <row r="5" spans="1:7" s="33" customFormat="1" ht="16.5" customHeight="1" thickBot="1">
      <c r="A5" s="23" t="s">
        <v>2</v>
      </c>
      <c r="B5" s="27" t="s">
        <v>3</v>
      </c>
      <c r="C5" s="28">
        <f>SUM(C6:C8)</f>
        <v>1105300</v>
      </c>
      <c r="D5" s="29">
        <f>SUM(D6:D8)</f>
        <v>12200000</v>
      </c>
      <c r="E5" s="30">
        <f>SUM(E6:E8)</f>
        <v>1050078.522</v>
      </c>
      <c r="F5" s="31">
        <f>SUM(F6:F8)</f>
        <v>1105300</v>
      </c>
      <c r="G5" s="32">
        <f>SUM(G6:G8)</f>
        <v>666878.4299999999</v>
      </c>
    </row>
    <row r="6" spans="1:7" s="33" customFormat="1" ht="15.75" customHeight="1">
      <c r="A6" s="24" t="s">
        <v>4</v>
      </c>
      <c r="B6" s="34" t="s">
        <v>5</v>
      </c>
      <c r="C6" s="35">
        <v>925700</v>
      </c>
      <c r="D6" s="36">
        <v>10800000</v>
      </c>
      <c r="E6" s="37">
        <f>D6*0.08607201</f>
        <v>929577.7080000001</v>
      </c>
      <c r="F6" s="38">
        <v>925700</v>
      </c>
      <c r="G6" s="39">
        <v>596120.733</v>
      </c>
    </row>
    <row r="7" spans="1:7" s="33" customFormat="1" ht="15.75" customHeight="1">
      <c r="A7" s="24" t="s">
        <v>6</v>
      </c>
      <c r="B7" s="34" t="s">
        <v>7</v>
      </c>
      <c r="C7" s="35">
        <v>51600</v>
      </c>
      <c r="D7" s="36">
        <v>300000</v>
      </c>
      <c r="E7" s="37">
        <f>D7*0.08607201</f>
        <v>25821.603000000003</v>
      </c>
      <c r="F7" s="38">
        <v>51600</v>
      </c>
      <c r="G7" s="39">
        <v>14869.514</v>
      </c>
    </row>
    <row r="8" spans="1:7" s="33" customFormat="1" ht="15.75" customHeight="1" thickBot="1">
      <c r="A8" s="24" t="s">
        <v>8</v>
      </c>
      <c r="B8" s="34" t="s">
        <v>9</v>
      </c>
      <c r="C8" s="35">
        <v>128000</v>
      </c>
      <c r="D8" s="36">
        <v>1100000</v>
      </c>
      <c r="E8" s="37">
        <f>D8*0.08607201</f>
        <v>94679.21100000001</v>
      </c>
      <c r="F8" s="38">
        <v>128000</v>
      </c>
      <c r="G8" s="39">
        <v>55888.183000000005</v>
      </c>
    </row>
    <row r="9" spans="1:7" s="33" customFormat="1" ht="16.5" customHeight="1" thickBot="1">
      <c r="A9" s="23" t="s">
        <v>10</v>
      </c>
      <c r="B9" s="27" t="s">
        <v>11</v>
      </c>
      <c r="C9" s="28">
        <f>SUM(C10:C11)</f>
        <v>940300</v>
      </c>
      <c r="D9" s="29">
        <f>SUM(D10:D11)</f>
        <v>11200000</v>
      </c>
      <c r="E9" s="30">
        <f>SUM(E10:E11)</f>
        <v>934997.0780000001</v>
      </c>
      <c r="F9" s="31">
        <f>SUM(F10:F11)</f>
        <v>930419.37</v>
      </c>
      <c r="G9" s="32">
        <f>SUM(G10:G11)</f>
        <v>717127.984</v>
      </c>
    </row>
    <row r="10" spans="1:7" s="33" customFormat="1" ht="15.75" customHeight="1">
      <c r="A10" s="25" t="s">
        <v>12</v>
      </c>
      <c r="B10" s="40" t="s">
        <v>13</v>
      </c>
      <c r="C10" s="35">
        <v>925000</v>
      </c>
      <c r="D10" s="41">
        <v>10800000</v>
      </c>
      <c r="E10" s="37">
        <f>D10*0.08607201</f>
        <v>929577.7080000001</v>
      </c>
      <c r="F10" s="42">
        <v>925000</v>
      </c>
      <c r="G10" s="43">
        <v>711708.6140000001</v>
      </c>
    </row>
    <row r="11" spans="1:7" s="33" customFormat="1" ht="15.75" customHeight="1" thickBot="1">
      <c r="A11" s="26" t="s">
        <v>21</v>
      </c>
      <c r="B11" s="44" t="s">
        <v>22</v>
      </c>
      <c r="C11" s="35">
        <v>15300</v>
      </c>
      <c r="D11" s="45">
        <v>400000</v>
      </c>
      <c r="E11" s="37">
        <v>5419.37</v>
      </c>
      <c r="F11" s="46">
        <v>5419.37</v>
      </c>
      <c r="G11" s="47">
        <v>5419.37</v>
      </c>
    </row>
    <row r="12" spans="1:7" s="33" customFormat="1" ht="16.5" customHeight="1" thickBot="1">
      <c r="A12" s="23" t="s">
        <v>14</v>
      </c>
      <c r="B12" s="27" t="s">
        <v>15</v>
      </c>
      <c r="C12" s="28">
        <f>SUM(C13)</f>
        <v>2135600</v>
      </c>
      <c r="D12" s="29">
        <f>SUM(D13)</f>
        <v>25000000</v>
      </c>
      <c r="E12" s="30">
        <f>SUM(E13)</f>
        <v>2151800.25</v>
      </c>
      <c r="F12" s="31">
        <f>SUM(F13)</f>
        <v>2135600</v>
      </c>
      <c r="G12" s="32">
        <f>SUM(G13)</f>
        <v>1522803.012</v>
      </c>
    </row>
    <row r="13" spans="1:7" s="33" customFormat="1" ht="15.75" customHeight="1" thickBot="1">
      <c r="A13" s="24" t="s">
        <v>16</v>
      </c>
      <c r="B13" s="48" t="s">
        <v>17</v>
      </c>
      <c r="C13" s="35">
        <v>2135600</v>
      </c>
      <c r="D13" s="36">
        <v>25000000</v>
      </c>
      <c r="E13" s="37">
        <f>D13*0.08607201</f>
        <v>2151800.25</v>
      </c>
      <c r="F13" s="38">
        <v>2135600</v>
      </c>
      <c r="G13" s="39">
        <v>1522803.012</v>
      </c>
    </row>
    <row r="14" spans="1:7" s="33" customFormat="1" ht="17.25" customHeight="1" thickBot="1">
      <c r="A14" s="23" t="s">
        <v>18</v>
      </c>
      <c r="B14" s="23"/>
      <c r="C14" s="28">
        <f>SUM(C5,C9,C12)</f>
        <v>4181200</v>
      </c>
      <c r="D14" s="29">
        <f>SUM(D5,D9,D12)</f>
        <v>48400000</v>
      </c>
      <c r="E14" s="30">
        <f>SUM(E5,E9,E12)</f>
        <v>4136875.85</v>
      </c>
      <c r="F14" s="31">
        <f>SUM(F5,F9,F12)</f>
        <v>4171319.37</v>
      </c>
      <c r="G14" s="32">
        <f>SUM(G5,G9,G12)</f>
        <v>2906809.426</v>
      </c>
    </row>
    <row r="15" spans="1:6" s="33" customFormat="1" ht="17.25" customHeight="1" thickBot="1">
      <c r="A15" s="104" t="s">
        <v>40</v>
      </c>
      <c r="B15" s="105"/>
      <c r="C15" s="114"/>
      <c r="D15" s="114"/>
      <c r="E15" s="70">
        <f>E14-C14</f>
        <v>-44324.14999999991</v>
      </c>
      <c r="F15" s="69">
        <f>F14-C14</f>
        <v>-9880.629999999888</v>
      </c>
    </row>
    <row r="16" spans="1:7" ht="15" customHeight="1">
      <c r="A16" s="21"/>
      <c r="B16" s="22"/>
      <c r="C16" s="1"/>
      <c r="D16" s="1"/>
      <c r="E16" s="1"/>
      <c r="F16" s="1"/>
      <c r="G16" s="1"/>
    </row>
    <row r="17" spans="1:7" ht="15" customHeight="1" thickBot="1">
      <c r="A17" s="110" t="s">
        <v>30</v>
      </c>
      <c r="B17" s="110"/>
      <c r="C17" s="4"/>
      <c r="G17" s="3" t="s">
        <v>0</v>
      </c>
    </row>
    <row r="18" spans="1:11" ht="41.25" customHeight="1">
      <c r="A18" s="99" t="s">
        <v>1</v>
      </c>
      <c r="B18" s="101" t="s">
        <v>26</v>
      </c>
      <c r="C18" s="115" t="s">
        <v>43</v>
      </c>
      <c r="D18" s="107"/>
      <c r="E18" s="91" t="s">
        <v>41</v>
      </c>
      <c r="F18" s="92"/>
      <c r="G18" s="89" t="s">
        <v>25</v>
      </c>
      <c r="I18" s="91" t="s">
        <v>29</v>
      </c>
      <c r="J18" s="92"/>
      <c r="K18" s="89" t="s">
        <v>25</v>
      </c>
    </row>
    <row r="19" spans="1:11" ht="33.75" customHeight="1" thickBot="1">
      <c r="A19" s="100"/>
      <c r="B19" s="102"/>
      <c r="C19" s="19" t="s">
        <v>19</v>
      </c>
      <c r="D19" s="20" t="s">
        <v>20</v>
      </c>
      <c r="E19" s="5" t="s">
        <v>27</v>
      </c>
      <c r="F19" s="12" t="s">
        <v>28</v>
      </c>
      <c r="G19" s="90"/>
      <c r="I19" s="5" t="s">
        <v>27</v>
      </c>
      <c r="J19" s="12" t="s">
        <v>28</v>
      </c>
      <c r="K19" s="90"/>
    </row>
    <row r="20" spans="1:11" s="33" customFormat="1" ht="16.5" customHeight="1" thickBot="1">
      <c r="A20" s="58" t="s">
        <v>2</v>
      </c>
      <c r="B20" s="59" t="s">
        <v>3</v>
      </c>
      <c r="C20" s="60">
        <f>SUM(C21:C23)</f>
        <v>11900000</v>
      </c>
      <c r="D20" s="61">
        <f>SUM(D21:D23)</f>
        <v>1024256.9190000001</v>
      </c>
      <c r="E20" s="50">
        <f>SUM(E21:E23)</f>
        <v>1130300</v>
      </c>
      <c r="F20" s="51">
        <f>SUM(F21:F23)</f>
        <v>1014900</v>
      </c>
      <c r="G20" s="49">
        <f>SUM(G21:G23)</f>
        <v>-115400</v>
      </c>
      <c r="I20" s="50">
        <f>SUM(I21:I23)</f>
        <v>989900</v>
      </c>
      <c r="J20" s="51">
        <f>SUM(J21:J23)</f>
        <v>1116200</v>
      </c>
      <c r="K20" s="49">
        <f>SUM(K21:K23)</f>
        <v>126300</v>
      </c>
    </row>
    <row r="21" spans="1:11" s="33" customFormat="1" ht="15.75" customHeight="1">
      <c r="A21" s="26" t="s">
        <v>4</v>
      </c>
      <c r="B21" s="44" t="s">
        <v>5</v>
      </c>
      <c r="C21" s="62">
        <v>10500000</v>
      </c>
      <c r="D21" s="37">
        <f>C21*0.08607201</f>
        <v>903756.1050000001</v>
      </c>
      <c r="E21" s="53">
        <v>969600</v>
      </c>
      <c r="F21" s="68">
        <v>895700</v>
      </c>
      <c r="G21" s="52">
        <f>F21-E21</f>
        <v>-73900</v>
      </c>
      <c r="I21" s="53">
        <v>826300</v>
      </c>
      <c r="J21" s="54">
        <v>962600</v>
      </c>
      <c r="K21" s="55">
        <f>J21-I21</f>
        <v>136300</v>
      </c>
    </row>
    <row r="22" spans="1:11" s="33" customFormat="1" ht="15.75" customHeight="1">
      <c r="A22" s="26" t="s">
        <v>6</v>
      </c>
      <c r="B22" s="44" t="s">
        <v>7</v>
      </c>
      <c r="C22" s="62">
        <v>300000</v>
      </c>
      <c r="D22" s="37">
        <f>C22*0.08607201</f>
        <v>25821.603000000003</v>
      </c>
      <c r="E22" s="53">
        <v>58300</v>
      </c>
      <c r="F22" s="68">
        <v>25500</v>
      </c>
      <c r="G22" s="52">
        <f>F22-E22</f>
        <v>-32800</v>
      </c>
      <c r="I22" s="53">
        <v>94700</v>
      </c>
      <c r="J22" s="54">
        <v>55300</v>
      </c>
      <c r="K22" s="55">
        <f>J22-I22</f>
        <v>-39400</v>
      </c>
    </row>
    <row r="23" spans="1:11" s="33" customFormat="1" ht="15.75" customHeight="1" thickBot="1">
      <c r="A23" s="26" t="s">
        <v>8</v>
      </c>
      <c r="B23" s="44" t="s">
        <v>9</v>
      </c>
      <c r="C23" s="62">
        <v>1100000</v>
      </c>
      <c r="D23" s="37">
        <f>C23*0.08607201</f>
        <v>94679.21100000001</v>
      </c>
      <c r="E23" s="53">
        <v>102400</v>
      </c>
      <c r="F23" s="68">
        <v>93700</v>
      </c>
      <c r="G23" s="52">
        <f>F23-E23</f>
        <v>-8700</v>
      </c>
      <c r="I23" s="53">
        <v>68900</v>
      </c>
      <c r="J23" s="54">
        <v>98300</v>
      </c>
      <c r="K23" s="55">
        <f>J23-I23</f>
        <v>29400</v>
      </c>
    </row>
    <row r="24" spans="1:11" s="33" customFormat="1" ht="16.5" customHeight="1" thickBot="1">
      <c r="A24" s="58" t="s">
        <v>10</v>
      </c>
      <c r="B24" s="59" t="s">
        <v>11</v>
      </c>
      <c r="C24" s="60">
        <f>SUM(C25:C26)</f>
        <v>11400000</v>
      </c>
      <c r="D24" s="61">
        <f>SUM(D25:D26)</f>
        <v>962092.1100000001</v>
      </c>
      <c r="E24" s="50">
        <f>SUM(E25:E26)</f>
        <v>986100</v>
      </c>
      <c r="F24" s="51">
        <f>SUM(F25:F26)</f>
        <v>953100</v>
      </c>
      <c r="G24" s="49">
        <f>SUM(G25:G26)</f>
        <v>-33000</v>
      </c>
      <c r="I24" s="50">
        <f>SUM(I25:I26)</f>
        <v>1082600</v>
      </c>
      <c r="J24" s="51">
        <f>SUM(J25:J26)</f>
        <v>986100</v>
      </c>
      <c r="K24" s="49">
        <f>SUM(K25:K26)</f>
        <v>-96500</v>
      </c>
    </row>
    <row r="25" spans="1:11" s="33" customFormat="1" ht="15.75" customHeight="1">
      <c r="A25" s="26" t="s">
        <v>12</v>
      </c>
      <c r="B25" s="44" t="s">
        <v>13</v>
      </c>
      <c r="C25" s="62">
        <v>11000000</v>
      </c>
      <c r="D25" s="37">
        <f>C25*0.08607201</f>
        <v>946792.1100000001</v>
      </c>
      <c r="E25" s="53">
        <v>970800</v>
      </c>
      <c r="F25" s="68">
        <v>937800</v>
      </c>
      <c r="G25" s="52">
        <f>F25-E25</f>
        <v>-33000</v>
      </c>
      <c r="I25" s="53">
        <v>1067300</v>
      </c>
      <c r="J25" s="54">
        <v>970800</v>
      </c>
      <c r="K25" s="55">
        <f>J25-I25</f>
        <v>-96500</v>
      </c>
    </row>
    <row r="26" spans="1:11" s="33" customFormat="1" ht="15.75" customHeight="1" thickBot="1">
      <c r="A26" s="26" t="s">
        <v>21</v>
      </c>
      <c r="B26" s="44" t="s">
        <v>22</v>
      </c>
      <c r="C26" s="62">
        <v>400000</v>
      </c>
      <c r="D26" s="37">
        <v>15300</v>
      </c>
      <c r="E26" s="53">
        <v>15300</v>
      </c>
      <c r="F26" s="68">
        <v>15300</v>
      </c>
      <c r="G26" s="52">
        <f>F26-E26</f>
        <v>0</v>
      </c>
      <c r="I26" s="53">
        <v>15300</v>
      </c>
      <c r="J26" s="54">
        <v>15300</v>
      </c>
      <c r="K26" s="55">
        <f>J26-I26</f>
        <v>0</v>
      </c>
    </row>
    <row r="27" spans="1:11" s="33" customFormat="1" ht="16.5" customHeight="1" thickBot="1">
      <c r="A27" s="58" t="s">
        <v>14</v>
      </c>
      <c r="B27" s="59" t="s">
        <v>15</v>
      </c>
      <c r="C27" s="60">
        <f>SUM(C28)</f>
        <v>25600000</v>
      </c>
      <c r="D27" s="61">
        <f>SUM(D28)</f>
        <v>2203443.4560000002</v>
      </c>
      <c r="E27" s="50">
        <f>SUM(E28)</f>
        <v>2272000</v>
      </c>
      <c r="F27" s="51">
        <f>SUM(F28)</f>
        <v>2182000</v>
      </c>
      <c r="G27" s="49">
        <f>SUM(G28)</f>
        <v>-90000</v>
      </c>
      <c r="I27" s="50">
        <f>SUM(I28)</f>
        <v>2151800</v>
      </c>
      <c r="J27" s="51">
        <f>SUM(J28)</f>
        <v>2272000</v>
      </c>
      <c r="K27" s="49">
        <f>SUM(K28)</f>
        <v>120200</v>
      </c>
    </row>
    <row r="28" spans="1:11" s="33" customFormat="1" ht="15.75" customHeight="1" thickBot="1">
      <c r="A28" s="26" t="s">
        <v>16</v>
      </c>
      <c r="B28" s="63" t="s">
        <v>17</v>
      </c>
      <c r="C28" s="62">
        <v>25600000</v>
      </c>
      <c r="D28" s="37">
        <f>C28*0.08607201</f>
        <v>2203443.4560000002</v>
      </c>
      <c r="E28" s="53">
        <v>2272000</v>
      </c>
      <c r="F28" s="68">
        <v>2182000</v>
      </c>
      <c r="G28" s="52">
        <f>F28-E28</f>
        <v>-90000</v>
      </c>
      <c r="I28" s="53">
        <v>2151800</v>
      </c>
      <c r="J28" s="54">
        <v>2272000</v>
      </c>
      <c r="K28" s="55">
        <f>J28-I28</f>
        <v>120200</v>
      </c>
    </row>
    <row r="29" spans="1:11" s="33" customFormat="1" ht="17.25" customHeight="1" thickBot="1">
      <c r="A29" s="58" t="s">
        <v>18</v>
      </c>
      <c r="B29" s="58"/>
      <c r="C29" s="60">
        <f>SUM(C20,C24,C27)</f>
        <v>48900000</v>
      </c>
      <c r="D29" s="61">
        <f>SUM(D20,D24,D27)</f>
        <v>4189792.4850000003</v>
      </c>
      <c r="E29" s="50">
        <f>SUM(E20,E24,E27)</f>
        <v>4388400</v>
      </c>
      <c r="F29" s="51">
        <f>SUM(F20,F24,F27)</f>
        <v>4150000</v>
      </c>
      <c r="G29" s="49">
        <f>SUM(G20,G24,G27)</f>
        <v>-238400</v>
      </c>
      <c r="I29" s="50">
        <f>SUM(I20,I24,I27)</f>
        <v>4224300</v>
      </c>
      <c r="J29" s="51">
        <f>SUM(J20,J24,J27)</f>
        <v>4374300</v>
      </c>
      <c r="K29" s="49">
        <f>SUM(K20,K24,K27)</f>
        <v>150000</v>
      </c>
    </row>
    <row r="30" spans="1:7" s="33" customFormat="1" ht="17.25" customHeight="1" thickBot="1">
      <c r="A30" s="104" t="s">
        <v>45</v>
      </c>
      <c r="B30" s="105"/>
      <c r="C30" s="106"/>
      <c r="D30" s="106"/>
      <c r="E30" s="71">
        <f>D29-E29</f>
        <v>-198607.51499999966</v>
      </c>
      <c r="F30" s="56"/>
      <c r="G30" s="57"/>
    </row>
    <row r="31" spans="1:7" s="33" customFormat="1" ht="9" customHeight="1">
      <c r="A31" s="74"/>
      <c r="B31" s="74"/>
      <c r="C31" s="72"/>
      <c r="D31" s="72"/>
      <c r="E31" s="73"/>
      <c r="F31" s="56"/>
      <c r="G31" s="57"/>
    </row>
    <row r="32" spans="1:7" ht="16.5" thickBot="1">
      <c r="A32" s="110" t="s">
        <v>32</v>
      </c>
      <c r="B32" s="110"/>
      <c r="C32" s="4"/>
      <c r="G32" s="3" t="s">
        <v>0</v>
      </c>
    </row>
    <row r="33" spans="1:11" ht="36.75" customHeight="1">
      <c r="A33" s="99" t="s">
        <v>1</v>
      </c>
      <c r="B33" s="101" t="s">
        <v>26</v>
      </c>
      <c r="C33" s="115" t="s">
        <v>43</v>
      </c>
      <c r="D33" s="107"/>
      <c r="E33" s="91" t="s">
        <v>31</v>
      </c>
      <c r="F33" s="92"/>
      <c r="G33" s="89" t="s">
        <v>25</v>
      </c>
      <c r="I33" s="91" t="s">
        <v>31</v>
      </c>
      <c r="J33" s="92"/>
      <c r="K33" s="89" t="s">
        <v>25</v>
      </c>
    </row>
    <row r="34" spans="1:11" ht="30.75" customHeight="1" thickBot="1">
      <c r="A34" s="100"/>
      <c r="B34" s="102"/>
      <c r="C34" s="19" t="s">
        <v>19</v>
      </c>
      <c r="D34" s="20" t="s">
        <v>20</v>
      </c>
      <c r="E34" s="5" t="s">
        <v>27</v>
      </c>
      <c r="F34" s="12" t="s">
        <v>28</v>
      </c>
      <c r="G34" s="90"/>
      <c r="I34" s="5" t="s">
        <v>27</v>
      </c>
      <c r="J34" s="12" t="s">
        <v>28</v>
      </c>
      <c r="K34" s="90"/>
    </row>
    <row r="35" spans="1:11" ht="16.5" thickBot="1">
      <c r="A35" s="58" t="s">
        <v>2</v>
      </c>
      <c r="B35" s="59" t="s">
        <v>3</v>
      </c>
      <c r="C35" s="60">
        <f>SUM(C36:C38)</f>
        <v>10900000</v>
      </c>
      <c r="D35" s="61">
        <f>SUM(D36:D38)</f>
        <v>938184.9090000001</v>
      </c>
      <c r="E35" s="50">
        <f>SUM(E36:E38)</f>
        <v>1146000</v>
      </c>
      <c r="F35" s="51">
        <f>SUM(F36:F38)</f>
        <v>930800</v>
      </c>
      <c r="G35" s="49">
        <f>SUM(G36:G38)</f>
        <v>-215200</v>
      </c>
      <c r="I35" s="7">
        <f>SUM(I36:I38)</f>
        <v>1018500</v>
      </c>
      <c r="J35" s="13">
        <f>SUM(J36:J38)</f>
        <v>1146000</v>
      </c>
      <c r="K35" s="11">
        <f>SUM(K36:K38)</f>
        <v>127500</v>
      </c>
    </row>
    <row r="36" spans="1:11" ht="15.75">
      <c r="A36" s="26" t="s">
        <v>4</v>
      </c>
      <c r="B36" s="44" t="s">
        <v>5</v>
      </c>
      <c r="C36" s="62">
        <v>9400000</v>
      </c>
      <c r="D36" s="37">
        <f>C36*0.08607201</f>
        <v>809076.8940000001</v>
      </c>
      <c r="E36" s="53">
        <v>990400</v>
      </c>
      <c r="F36" s="67">
        <v>802800</v>
      </c>
      <c r="G36" s="66">
        <f>F36-E36</f>
        <v>-187600</v>
      </c>
      <c r="I36" s="18">
        <v>851000</v>
      </c>
      <c r="J36" s="14">
        <v>990400</v>
      </c>
      <c r="K36" s="15">
        <f>J36-I36</f>
        <v>139400</v>
      </c>
    </row>
    <row r="37" spans="1:11" ht="15.75">
      <c r="A37" s="26" t="s">
        <v>6</v>
      </c>
      <c r="B37" s="44" t="s">
        <v>7</v>
      </c>
      <c r="C37" s="62">
        <v>300000</v>
      </c>
      <c r="D37" s="37">
        <f>C37*0.08607201</f>
        <v>25821.603000000003</v>
      </c>
      <c r="E37" s="53">
        <v>57300</v>
      </c>
      <c r="F37" s="67">
        <v>25500</v>
      </c>
      <c r="G37" s="66">
        <f>F37-E37</f>
        <v>-31800</v>
      </c>
      <c r="I37" s="18">
        <v>97500</v>
      </c>
      <c r="J37" s="14">
        <v>57300</v>
      </c>
      <c r="K37" s="15">
        <f>J37-I37</f>
        <v>-40200</v>
      </c>
    </row>
    <row r="38" spans="1:11" ht="16.5" thickBot="1">
      <c r="A38" s="26" t="s">
        <v>8</v>
      </c>
      <c r="B38" s="44" t="s">
        <v>9</v>
      </c>
      <c r="C38" s="62">
        <v>1200000</v>
      </c>
      <c r="D38" s="37">
        <f>C38*0.08607201</f>
        <v>103286.41200000001</v>
      </c>
      <c r="E38" s="53">
        <v>98300</v>
      </c>
      <c r="F38" s="67">
        <v>102500</v>
      </c>
      <c r="G38" s="66">
        <f>F38-E38</f>
        <v>4200</v>
      </c>
      <c r="I38" s="18">
        <v>70000</v>
      </c>
      <c r="J38" s="14">
        <v>98300</v>
      </c>
      <c r="K38" s="15">
        <f>J38-I38</f>
        <v>28300</v>
      </c>
    </row>
    <row r="39" spans="1:11" ht="16.5" thickBot="1">
      <c r="A39" s="58" t="s">
        <v>10</v>
      </c>
      <c r="B39" s="59" t="s">
        <v>11</v>
      </c>
      <c r="C39" s="60">
        <f>SUM(C40:C41)</f>
        <v>11700000</v>
      </c>
      <c r="D39" s="61">
        <f>SUM(D40:D41)</f>
        <v>987913.7130000001</v>
      </c>
      <c r="E39" s="50">
        <f>SUM(E40:E41)</f>
        <v>1035600</v>
      </c>
      <c r="F39" s="51">
        <f>SUM(F40:F41)</f>
        <v>980300</v>
      </c>
      <c r="G39" s="49">
        <f>SUM(G40:G41)</f>
        <v>-55300</v>
      </c>
      <c r="I39" s="7">
        <f>SUM(I40:I41)</f>
        <v>1115300</v>
      </c>
      <c r="J39" s="13">
        <f>SUM(J40:J41)</f>
        <v>1035600</v>
      </c>
      <c r="K39" s="11">
        <f>SUM(K40:K41)</f>
        <v>-79700</v>
      </c>
    </row>
    <row r="40" spans="1:11" ht="15.75">
      <c r="A40" s="26" t="s">
        <v>12</v>
      </c>
      <c r="B40" s="44" t="s">
        <v>13</v>
      </c>
      <c r="C40" s="62">
        <v>11300000</v>
      </c>
      <c r="D40" s="37">
        <f>C40*0.08607201</f>
        <v>972613.7130000001</v>
      </c>
      <c r="E40" s="53">
        <v>1020300</v>
      </c>
      <c r="F40" s="67">
        <v>965000</v>
      </c>
      <c r="G40" s="66">
        <f>F40-E40</f>
        <v>-55300</v>
      </c>
      <c r="I40" s="18">
        <v>1100000</v>
      </c>
      <c r="J40" s="14">
        <v>1020300</v>
      </c>
      <c r="K40" s="15">
        <f>J40-I40</f>
        <v>-79700</v>
      </c>
    </row>
    <row r="41" spans="1:11" ht="16.5" thickBot="1">
      <c r="A41" s="26" t="s">
        <v>21</v>
      </c>
      <c r="B41" s="44" t="s">
        <v>22</v>
      </c>
      <c r="C41" s="62">
        <v>400000</v>
      </c>
      <c r="D41" s="37">
        <v>15300</v>
      </c>
      <c r="E41" s="53">
        <v>15300</v>
      </c>
      <c r="F41" s="67">
        <v>15300</v>
      </c>
      <c r="G41" s="66">
        <f>F41-E41</f>
        <v>0</v>
      </c>
      <c r="I41" s="18">
        <v>15300</v>
      </c>
      <c r="J41" s="14">
        <v>15300</v>
      </c>
      <c r="K41" s="15">
        <f>J41-I41</f>
        <v>0</v>
      </c>
    </row>
    <row r="42" spans="1:11" ht="16.5" thickBot="1">
      <c r="A42" s="58" t="s">
        <v>14</v>
      </c>
      <c r="B42" s="59" t="s">
        <v>15</v>
      </c>
      <c r="C42" s="60">
        <f>SUM(C43)</f>
        <v>26800000</v>
      </c>
      <c r="D42" s="61">
        <f>SUM(D43)</f>
        <v>2306729.8680000002</v>
      </c>
      <c r="E42" s="50">
        <f>SUM(E43)</f>
        <v>2369500</v>
      </c>
      <c r="F42" s="51">
        <f>SUM(F43)</f>
        <v>2288900</v>
      </c>
      <c r="G42" s="49">
        <f>SUM(G43)</f>
        <v>-80600</v>
      </c>
      <c r="I42" s="7">
        <f>SUM(I43)</f>
        <v>2217229</v>
      </c>
      <c r="J42" s="13">
        <f>SUM(J43)</f>
        <v>2369500</v>
      </c>
      <c r="K42" s="11">
        <f>SUM(K43)</f>
        <v>152271</v>
      </c>
    </row>
    <row r="43" spans="1:11" ht="16.5" thickBot="1">
      <c r="A43" s="26" t="s">
        <v>16</v>
      </c>
      <c r="B43" s="63" t="s">
        <v>17</v>
      </c>
      <c r="C43" s="62">
        <v>26800000</v>
      </c>
      <c r="D43" s="37">
        <f>C43*0.08607201</f>
        <v>2306729.8680000002</v>
      </c>
      <c r="E43" s="53">
        <v>2369500</v>
      </c>
      <c r="F43" s="67">
        <v>2288900</v>
      </c>
      <c r="G43" s="66">
        <f>F43-E43</f>
        <v>-80600</v>
      </c>
      <c r="I43" s="9">
        <v>2217229</v>
      </c>
      <c r="J43" s="14">
        <v>2369500</v>
      </c>
      <c r="K43" s="15">
        <f>J43-I43</f>
        <v>152271</v>
      </c>
    </row>
    <row r="44" spans="1:11" ht="16.5" thickBot="1">
      <c r="A44" s="58" t="s">
        <v>18</v>
      </c>
      <c r="B44" s="58"/>
      <c r="C44" s="60">
        <f>SUM(C35,C39,C42)</f>
        <v>49400000</v>
      </c>
      <c r="D44" s="61">
        <f>SUM(D35,D39,D42)</f>
        <v>4232828.49</v>
      </c>
      <c r="E44" s="50">
        <f>SUM(E35,E39,E42)</f>
        <v>4551100</v>
      </c>
      <c r="F44" s="51">
        <f>SUM(F35,F39,F42)</f>
        <v>4200000</v>
      </c>
      <c r="G44" s="49">
        <f>SUM(G35,G39,G42)</f>
        <v>-351100</v>
      </c>
      <c r="I44" s="7">
        <f>SUM(I35,I39,I42)</f>
        <v>4351029</v>
      </c>
      <c r="J44" s="13">
        <f>SUM(J35,J39,J42)</f>
        <v>4551100</v>
      </c>
      <c r="K44" s="11">
        <f>SUM(K35,K39,K42)</f>
        <v>200071</v>
      </c>
    </row>
    <row r="45" spans="1:7" ht="16.5" thickBot="1">
      <c r="A45" s="104" t="s">
        <v>45</v>
      </c>
      <c r="B45" s="105"/>
      <c r="C45" s="106"/>
      <c r="D45" s="106"/>
      <c r="E45" s="71">
        <f>D44-E44</f>
        <v>-318271.5099999998</v>
      </c>
      <c r="F45" s="33"/>
      <c r="G45" s="33"/>
    </row>
    <row r="47" spans="1:7" ht="16.5" thickBot="1">
      <c r="A47" s="110" t="s">
        <v>33</v>
      </c>
      <c r="B47" s="110"/>
      <c r="C47" s="4"/>
      <c r="G47" s="3" t="s">
        <v>0</v>
      </c>
    </row>
    <row r="48" spans="1:11" ht="36.75" customHeight="1">
      <c r="A48" s="99" t="s">
        <v>1</v>
      </c>
      <c r="B48" s="101" t="s">
        <v>26</v>
      </c>
      <c r="C48" s="91" t="s">
        <v>44</v>
      </c>
      <c r="D48" s="107"/>
      <c r="E48" s="91" t="s">
        <v>34</v>
      </c>
      <c r="F48" s="92"/>
      <c r="G48" s="89" t="s">
        <v>25</v>
      </c>
      <c r="I48" s="91" t="s">
        <v>34</v>
      </c>
      <c r="J48" s="97"/>
      <c r="K48" s="89" t="s">
        <v>25</v>
      </c>
    </row>
    <row r="49" spans="1:11" ht="33.75" customHeight="1" thickBot="1">
      <c r="A49" s="100"/>
      <c r="B49" s="102"/>
      <c r="C49" s="19" t="s">
        <v>19</v>
      </c>
      <c r="D49" s="20" t="s">
        <v>20</v>
      </c>
      <c r="E49" s="5" t="s">
        <v>27</v>
      </c>
      <c r="F49" s="12" t="s">
        <v>28</v>
      </c>
      <c r="G49" s="90"/>
      <c r="I49" s="5" t="s">
        <v>35</v>
      </c>
      <c r="J49" s="16" t="s">
        <v>36</v>
      </c>
      <c r="K49" s="90"/>
    </row>
    <row r="50" spans="1:11" ht="16.5" customHeight="1" thickBot="1">
      <c r="A50" s="58" t="s">
        <v>2</v>
      </c>
      <c r="B50" s="59" t="s">
        <v>3</v>
      </c>
      <c r="C50" s="60">
        <f>SUM(C51:C53)</f>
        <v>11600000</v>
      </c>
      <c r="D50" s="61">
        <f>SUM(D51:D53)</f>
        <v>998435.3160000001</v>
      </c>
      <c r="E50" s="50">
        <f>SUM(E51:E53)</f>
        <v>1141700</v>
      </c>
      <c r="F50" s="51">
        <f>SUM(F51:F53)</f>
        <v>991500</v>
      </c>
      <c r="G50" s="49">
        <f>SUM(G51:G53)</f>
        <v>-150200</v>
      </c>
      <c r="I50" s="17">
        <f>SUM(I51:I53)</f>
        <v>1049055</v>
      </c>
      <c r="J50" s="13">
        <f>SUM(J51:J53)</f>
        <v>1141700</v>
      </c>
      <c r="K50" s="11">
        <f>SUM(K51:K53)</f>
        <v>92645</v>
      </c>
    </row>
    <row r="51" spans="1:11" ht="15.75">
      <c r="A51" s="26" t="s">
        <v>4</v>
      </c>
      <c r="B51" s="44" t="s">
        <v>5</v>
      </c>
      <c r="C51" s="62">
        <v>9900000</v>
      </c>
      <c r="D51" s="37">
        <f>C51*0.08607201</f>
        <v>852112.8990000001</v>
      </c>
      <c r="E51" s="65">
        <v>993700</v>
      </c>
      <c r="F51" s="67">
        <v>846200</v>
      </c>
      <c r="G51" s="66">
        <f>F51-E51</f>
        <v>-147500</v>
      </c>
      <c r="I51" s="8">
        <v>876530</v>
      </c>
      <c r="J51" s="14">
        <v>993700</v>
      </c>
      <c r="K51" s="15">
        <f>J51-I51</f>
        <v>117170</v>
      </c>
    </row>
    <row r="52" spans="1:11" ht="15.75">
      <c r="A52" s="26" t="s">
        <v>6</v>
      </c>
      <c r="B52" s="44" t="s">
        <v>7</v>
      </c>
      <c r="C52" s="62">
        <v>500000</v>
      </c>
      <c r="D52" s="37">
        <f>C52*0.08607201</f>
        <v>43036.005000000005</v>
      </c>
      <c r="E52" s="65">
        <v>58000</v>
      </c>
      <c r="F52" s="67">
        <v>42700</v>
      </c>
      <c r="G52" s="66">
        <f>F52-E52</f>
        <v>-15300</v>
      </c>
      <c r="I52" s="8">
        <v>100425</v>
      </c>
      <c r="J52" s="14">
        <v>58000</v>
      </c>
      <c r="K52" s="15">
        <f>J52-I52</f>
        <v>-42425</v>
      </c>
    </row>
    <row r="53" spans="1:11" ht="16.5" thickBot="1">
      <c r="A53" s="26" t="s">
        <v>8</v>
      </c>
      <c r="B53" s="44" t="s">
        <v>9</v>
      </c>
      <c r="C53" s="62">
        <v>1200000</v>
      </c>
      <c r="D53" s="37">
        <f>C53*0.08607201</f>
        <v>103286.41200000001</v>
      </c>
      <c r="E53" s="65">
        <v>90000</v>
      </c>
      <c r="F53" s="67">
        <v>102600</v>
      </c>
      <c r="G53" s="66">
        <f>F53-E53</f>
        <v>12600</v>
      </c>
      <c r="I53" s="8">
        <v>72100</v>
      </c>
      <c r="J53" s="14">
        <v>90000</v>
      </c>
      <c r="K53" s="15">
        <f>J53-I53</f>
        <v>17900</v>
      </c>
    </row>
    <row r="54" spans="1:11" ht="16.5" customHeight="1" thickBot="1">
      <c r="A54" s="58" t="s">
        <v>10</v>
      </c>
      <c r="B54" s="59" t="s">
        <v>11</v>
      </c>
      <c r="C54" s="60">
        <f>SUM(C55:C56)</f>
        <v>11300000</v>
      </c>
      <c r="D54" s="61">
        <f>SUM(D55:D56)</f>
        <v>953484.9090000001</v>
      </c>
      <c r="E54" s="50">
        <f>SUM(E55:E56)</f>
        <v>1038300</v>
      </c>
      <c r="F54" s="51">
        <f>SUM(F55:F56)</f>
        <v>946900</v>
      </c>
      <c r="G54" s="49">
        <f>SUM(G55:G56)</f>
        <v>-91400</v>
      </c>
      <c r="I54" s="17">
        <f>SUM(I55:I56)</f>
        <v>1148300</v>
      </c>
      <c r="J54" s="13">
        <f>SUM(J55:J56)</f>
        <v>1038300</v>
      </c>
      <c r="K54" s="11">
        <f>SUM(K55:K56)</f>
        <v>-110000</v>
      </c>
    </row>
    <row r="55" spans="1:11" ht="15.75">
      <c r="A55" s="26" t="s">
        <v>12</v>
      </c>
      <c r="B55" s="44" t="s">
        <v>13</v>
      </c>
      <c r="C55" s="62">
        <v>10900000</v>
      </c>
      <c r="D55" s="37">
        <f>C55*0.08607201</f>
        <v>938184.9090000001</v>
      </c>
      <c r="E55" s="65">
        <v>1023000</v>
      </c>
      <c r="F55" s="67">
        <v>931600</v>
      </c>
      <c r="G55" s="66">
        <f>F55-E55</f>
        <v>-91400</v>
      </c>
      <c r="I55" s="8">
        <v>1133000</v>
      </c>
      <c r="J55" s="14">
        <v>1023000</v>
      </c>
      <c r="K55" s="15">
        <f>J55-I55</f>
        <v>-110000</v>
      </c>
    </row>
    <row r="56" spans="1:11" ht="16.5" thickBot="1">
      <c r="A56" s="26" t="s">
        <v>21</v>
      </c>
      <c r="B56" s="44" t="s">
        <v>22</v>
      </c>
      <c r="C56" s="62">
        <v>400000</v>
      </c>
      <c r="D56" s="37">
        <v>15300</v>
      </c>
      <c r="E56" s="65">
        <v>15300</v>
      </c>
      <c r="F56" s="67">
        <v>15300</v>
      </c>
      <c r="G56" s="66">
        <f>F56-E56</f>
        <v>0</v>
      </c>
      <c r="I56" s="8">
        <v>15300</v>
      </c>
      <c r="J56" s="14">
        <v>15300</v>
      </c>
      <c r="K56" s="15">
        <f>J56-I56</f>
        <v>0</v>
      </c>
    </row>
    <row r="57" spans="1:11" ht="16.5" customHeight="1" thickBot="1">
      <c r="A57" s="58" t="s">
        <v>14</v>
      </c>
      <c r="B57" s="59" t="s">
        <v>15</v>
      </c>
      <c r="C57" s="60">
        <f>SUM(C58)</f>
        <v>28800000</v>
      </c>
      <c r="D57" s="61">
        <f>SUM(D58)</f>
        <v>2478873.8880000003</v>
      </c>
      <c r="E57" s="50">
        <f>SUM(E58)</f>
        <v>2390000</v>
      </c>
      <c r="F57" s="51">
        <f>SUM(F58)</f>
        <v>2461600</v>
      </c>
      <c r="G57" s="49">
        <f>SUM(G58)</f>
        <v>71600</v>
      </c>
      <c r="I57" s="17">
        <f>SUM(I58)</f>
        <v>2284204.97</v>
      </c>
      <c r="J57" s="13">
        <f>SUM(J58)</f>
        <v>2390000</v>
      </c>
      <c r="K57" s="11">
        <f>SUM(K58)</f>
        <v>105795.0299999998</v>
      </c>
    </row>
    <row r="58" spans="1:11" ht="16.5" thickBot="1">
      <c r="A58" s="26" t="s">
        <v>16</v>
      </c>
      <c r="B58" s="63" t="s">
        <v>17</v>
      </c>
      <c r="C58" s="62">
        <v>28800000</v>
      </c>
      <c r="D58" s="37">
        <f>C58*0.08607201</f>
        <v>2478873.8880000003</v>
      </c>
      <c r="E58" s="53">
        <v>2390000</v>
      </c>
      <c r="F58" s="67">
        <v>2461600</v>
      </c>
      <c r="G58" s="66">
        <f>F58-E58</f>
        <v>71600</v>
      </c>
      <c r="I58" s="8">
        <v>2284204.97</v>
      </c>
      <c r="J58" s="14">
        <v>2390000</v>
      </c>
      <c r="K58" s="15">
        <f>J58-I58</f>
        <v>105795.0299999998</v>
      </c>
    </row>
    <row r="59" spans="1:11" ht="17.25" customHeight="1" thickBot="1">
      <c r="A59" s="58" t="s">
        <v>18</v>
      </c>
      <c r="B59" s="58"/>
      <c r="C59" s="60">
        <f>SUM(C50,C54,C57)</f>
        <v>51700000</v>
      </c>
      <c r="D59" s="61">
        <f>SUM(D50,D54,D57)</f>
        <v>4430794.113</v>
      </c>
      <c r="E59" s="50">
        <f>SUM(E50,E54,E57)</f>
        <v>4570000</v>
      </c>
      <c r="F59" s="51">
        <f>SUM(F50,F54,F57)</f>
        <v>4400000</v>
      </c>
      <c r="G59" s="49">
        <f>SUM(G50,G54,G57)</f>
        <v>-170000</v>
      </c>
      <c r="I59" s="17">
        <f>SUM(I50,I54,I57)</f>
        <v>4481559.970000001</v>
      </c>
      <c r="J59" s="13">
        <f>SUM(J50,J54,J57)</f>
        <v>4570000</v>
      </c>
      <c r="K59" s="11">
        <f>SUM(K50,K54,K57)</f>
        <v>88440.0299999998</v>
      </c>
    </row>
    <row r="60" spans="1:7" ht="17.25" customHeight="1" thickBot="1">
      <c r="A60" s="104" t="s">
        <v>46</v>
      </c>
      <c r="B60" s="105"/>
      <c r="C60" s="106"/>
      <c r="D60" s="106"/>
      <c r="E60" s="71">
        <f>D59-E59</f>
        <v>-139205.8870000001</v>
      </c>
      <c r="F60" s="33"/>
      <c r="G60" s="33"/>
    </row>
    <row r="61" ht="17.25" customHeight="1"/>
    <row r="62" spans="1:7" ht="16.5" thickBot="1">
      <c r="A62" s="98" t="s">
        <v>49</v>
      </c>
      <c r="B62" s="98"/>
      <c r="C62" s="4"/>
      <c r="G62" s="3" t="s">
        <v>0</v>
      </c>
    </row>
    <row r="63" spans="1:11" ht="46.5" customHeight="1">
      <c r="A63" s="99" t="s">
        <v>1</v>
      </c>
      <c r="B63" s="101" t="s">
        <v>26</v>
      </c>
      <c r="C63" s="91" t="s">
        <v>37</v>
      </c>
      <c r="D63" s="103"/>
      <c r="E63" s="93" t="s">
        <v>25</v>
      </c>
      <c r="F63" s="95" t="s">
        <v>47</v>
      </c>
      <c r="G63" s="95" t="s">
        <v>48</v>
      </c>
      <c r="I63" s="91" t="s">
        <v>37</v>
      </c>
      <c r="J63" s="97"/>
      <c r="K63" s="89" t="s">
        <v>25</v>
      </c>
    </row>
    <row r="64" spans="1:11" ht="33.75" customHeight="1" thickBot="1">
      <c r="A64" s="100"/>
      <c r="B64" s="102"/>
      <c r="C64" s="5" t="s">
        <v>35</v>
      </c>
      <c r="D64" s="80" t="s">
        <v>36</v>
      </c>
      <c r="E64" s="94"/>
      <c r="F64" s="96"/>
      <c r="G64" s="96"/>
      <c r="I64" s="5" t="s">
        <v>35</v>
      </c>
      <c r="J64" s="16" t="s">
        <v>36</v>
      </c>
      <c r="K64" s="90"/>
    </row>
    <row r="65" spans="1:11" ht="16.5" customHeight="1" thickBot="1">
      <c r="A65" s="58" t="s">
        <v>2</v>
      </c>
      <c r="B65" s="58" t="s">
        <v>3</v>
      </c>
      <c r="C65" s="64">
        <f>SUM(C66:C68)</f>
        <v>1145000</v>
      </c>
      <c r="D65" s="81">
        <f>SUM(D66:D68)</f>
        <v>1070000</v>
      </c>
      <c r="E65" s="83">
        <f>SUM(E66:E68)</f>
        <v>-75000</v>
      </c>
      <c r="F65" s="76">
        <f>SUM(F66:F68)</f>
        <v>1080000</v>
      </c>
      <c r="G65" s="76">
        <f>SUM(G66:G68)</f>
        <v>1090000</v>
      </c>
      <c r="I65" s="6">
        <f>SUM(I66:I68)</f>
        <v>1080000</v>
      </c>
      <c r="J65" s="13">
        <f>SUM(J66:J68)</f>
        <v>1145000</v>
      </c>
      <c r="K65" s="11">
        <f>SUM(K66:K68)</f>
        <v>65000</v>
      </c>
    </row>
    <row r="66" spans="1:11" ht="15.75">
      <c r="A66" s="26" t="s">
        <v>4</v>
      </c>
      <c r="B66" s="26" t="s">
        <v>5</v>
      </c>
      <c r="C66" s="62">
        <v>1000000</v>
      </c>
      <c r="D66" s="82">
        <v>905000</v>
      </c>
      <c r="E66" s="85">
        <f>D66-C66</f>
        <v>-95000</v>
      </c>
      <c r="F66" s="86">
        <v>915000</v>
      </c>
      <c r="G66" s="86">
        <v>925000</v>
      </c>
      <c r="I66" s="8">
        <v>900000</v>
      </c>
      <c r="J66" s="14">
        <v>1000000</v>
      </c>
      <c r="K66" s="15">
        <f>J66-I66</f>
        <v>100000</v>
      </c>
    </row>
    <row r="67" spans="1:11" ht="15.75">
      <c r="A67" s="26" t="s">
        <v>6</v>
      </c>
      <c r="B67" s="26" t="s">
        <v>7</v>
      </c>
      <c r="C67" s="62">
        <v>60000</v>
      </c>
      <c r="D67" s="82">
        <v>60000</v>
      </c>
      <c r="E67" s="85">
        <f>D67-C67</f>
        <v>0</v>
      </c>
      <c r="F67" s="87">
        <v>60000</v>
      </c>
      <c r="G67" s="87">
        <v>60000</v>
      </c>
      <c r="I67" s="8">
        <v>105000</v>
      </c>
      <c r="J67" s="14">
        <v>60000</v>
      </c>
      <c r="K67" s="15">
        <f>J67-I67</f>
        <v>-45000</v>
      </c>
    </row>
    <row r="68" spans="1:11" ht="16.5" thickBot="1">
      <c r="A68" s="26" t="s">
        <v>8</v>
      </c>
      <c r="B68" s="26" t="s">
        <v>9</v>
      </c>
      <c r="C68" s="62">
        <v>85000</v>
      </c>
      <c r="D68" s="82">
        <v>105000</v>
      </c>
      <c r="E68" s="85">
        <f>D68-C68</f>
        <v>20000</v>
      </c>
      <c r="F68" s="88">
        <v>105000</v>
      </c>
      <c r="G68" s="88">
        <v>105000</v>
      </c>
      <c r="I68" s="8">
        <v>75000</v>
      </c>
      <c r="J68" s="14">
        <v>85000</v>
      </c>
      <c r="K68" s="15">
        <f>J68-I68</f>
        <v>10000</v>
      </c>
    </row>
    <row r="69" spans="1:11" ht="16.5" customHeight="1" thickBot="1">
      <c r="A69" s="58" t="s">
        <v>10</v>
      </c>
      <c r="B69" s="58" t="s">
        <v>11</v>
      </c>
      <c r="C69" s="64">
        <f>SUM(C70:C71)</f>
        <v>1043000</v>
      </c>
      <c r="D69" s="81">
        <f>SUM(D70:D71)</f>
        <v>991000</v>
      </c>
      <c r="E69" s="83">
        <f>SUM(E70:E71)</f>
        <v>-52000</v>
      </c>
      <c r="F69" s="77">
        <f>SUM(F70:F71)</f>
        <v>996000</v>
      </c>
      <c r="G69" s="77">
        <f>SUM(G70:G71)</f>
        <v>1001000</v>
      </c>
      <c r="I69" s="6">
        <f>SUM(I70:I71)</f>
        <v>1215300</v>
      </c>
      <c r="J69" s="13">
        <f>SUM(J70:J71)</f>
        <v>1043000</v>
      </c>
      <c r="K69" s="11">
        <f>SUM(K70:K71)</f>
        <v>-172300</v>
      </c>
    </row>
    <row r="70" spans="1:11" ht="15.75">
      <c r="A70" s="26" t="s">
        <v>12</v>
      </c>
      <c r="B70" s="26" t="s">
        <v>13</v>
      </c>
      <c r="C70" s="62">
        <v>1027700</v>
      </c>
      <c r="D70" s="82">
        <v>975700</v>
      </c>
      <c r="E70" s="85">
        <f>D70-C70</f>
        <v>-52000</v>
      </c>
      <c r="F70" s="86">
        <v>980700</v>
      </c>
      <c r="G70" s="86">
        <v>985700</v>
      </c>
      <c r="I70" s="8">
        <v>1200000</v>
      </c>
      <c r="J70" s="14">
        <v>1027700</v>
      </c>
      <c r="K70" s="15">
        <f>J70-I70</f>
        <v>-172300</v>
      </c>
    </row>
    <row r="71" spans="1:11" ht="16.5" thickBot="1">
      <c r="A71" s="26" t="s">
        <v>21</v>
      </c>
      <c r="B71" s="26" t="s">
        <v>22</v>
      </c>
      <c r="C71" s="62">
        <v>15300</v>
      </c>
      <c r="D71" s="82">
        <v>15300</v>
      </c>
      <c r="E71" s="85">
        <f>D71-C71</f>
        <v>0</v>
      </c>
      <c r="F71" s="88">
        <v>15300</v>
      </c>
      <c r="G71" s="88">
        <v>15300</v>
      </c>
      <c r="I71" s="8">
        <v>15300</v>
      </c>
      <c r="J71" s="14">
        <v>15300</v>
      </c>
      <c r="K71" s="15">
        <f>J71-I71</f>
        <v>0</v>
      </c>
    </row>
    <row r="72" spans="1:11" ht="16.5" customHeight="1" thickBot="1">
      <c r="A72" s="58" t="s">
        <v>14</v>
      </c>
      <c r="B72" s="58" t="s">
        <v>15</v>
      </c>
      <c r="C72" s="64">
        <f>SUM(C73)</f>
        <v>2428000</v>
      </c>
      <c r="D72" s="81">
        <f>SUM(D73)</f>
        <v>2539000</v>
      </c>
      <c r="E72" s="83">
        <f>SUM(E73)</f>
        <v>111000</v>
      </c>
      <c r="F72" s="78">
        <f>SUM(F73)</f>
        <v>2574000</v>
      </c>
      <c r="G72" s="78">
        <f>SUM(G73)</f>
        <v>2609000</v>
      </c>
      <c r="I72" s="6">
        <f>SUM(I73)</f>
        <v>2320707</v>
      </c>
      <c r="J72" s="13">
        <f>SUM(J73)</f>
        <v>2428000</v>
      </c>
      <c r="K72" s="11">
        <f>SUM(K73)</f>
        <v>107293</v>
      </c>
    </row>
    <row r="73" spans="1:11" ht="16.5" thickBot="1">
      <c r="A73" s="26" t="s">
        <v>16</v>
      </c>
      <c r="B73" s="26" t="s">
        <v>17</v>
      </c>
      <c r="C73" s="62">
        <v>2428000</v>
      </c>
      <c r="D73" s="82">
        <v>2539000</v>
      </c>
      <c r="E73" s="84">
        <f>D73-C73</f>
        <v>111000</v>
      </c>
      <c r="F73" s="75">
        <v>2574000</v>
      </c>
      <c r="G73" s="75">
        <v>2609000</v>
      </c>
      <c r="I73" s="8">
        <f>2151800+168907</f>
        <v>2320707</v>
      </c>
      <c r="J73" s="14">
        <v>2428000</v>
      </c>
      <c r="K73" s="15">
        <f>J73-I73</f>
        <v>107293</v>
      </c>
    </row>
    <row r="74" spans="1:11" ht="17.25" customHeight="1" thickBot="1">
      <c r="A74" s="58" t="s">
        <v>18</v>
      </c>
      <c r="B74" s="58"/>
      <c r="C74" s="64">
        <f>SUM(C65,C69,C72)</f>
        <v>4616000</v>
      </c>
      <c r="D74" s="51">
        <f>SUM(D65,D69,D72)</f>
        <v>4600000</v>
      </c>
      <c r="E74" s="49">
        <f>SUM(E65,E69,E72)</f>
        <v>-16000</v>
      </c>
      <c r="F74" s="79">
        <f>SUM(F72+F69+F65)</f>
        <v>4650000</v>
      </c>
      <c r="G74" s="79">
        <f>SUM(G72+G69+G65)</f>
        <v>4700000</v>
      </c>
      <c r="I74" s="6">
        <f>SUM(I65,I69,I72)</f>
        <v>4616007</v>
      </c>
      <c r="J74" s="13">
        <f>SUM(J65,J69,J72)</f>
        <v>4616000</v>
      </c>
      <c r="K74" s="11">
        <f>SUM(K65,K69,K72)</f>
        <v>-7</v>
      </c>
    </row>
  </sheetData>
  <sheetProtection/>
  <mergeCells count="45">
    <mergeCell ref="A17:B17"/>
    <mergeCell ref="B18:B19"/>
    <mergeCell ref="C18:D18"/>
    <mergeCell ref="E18:F18"/>
    <mergeCell ref="B33:B34"/>
    <mergeCell ref="C33:D33"/>
    <mergeCell ref="A18:A19"/>
    <mergeCell ref="A33:A34"/>
    <mergeCell ref="A47:B47"/>
    <mergeCell ref="A48:A49"/>
    <mergeCell ref="A1:G1"/>
    <mergeCell ref="A2:B2"/>
    <mergeCell ref="A3:A4"/>
    <mergeCell ref="B3:B4"/>
    <mergeCell ref="C3:C4"/>
    <mergeCell ref="A15:D15"/>
    <mergeCell ref="A45:D45"/>
    <mergeCell ref="G33:G34"/>
    <mergeCell ref="K48:K49"/>
    <mergeCell ref="E33:F33"/>
    <mergeCell ref="B48:B49"/>
    <mergeCell ref="D3:E3"/>
    <mergeCell ref="F3:F4"/>
    <mergeCell ref="G3:G4"/>
    <mergeCell ref="G18:G19"/>
    <mergeCell ref="C48:D48"/>
    <mergeCell ref="A30:D30"/>
    <mergeCell ref="A32:B32"/>
    <mergeCell ref="I63:J63"/>
    <mergeCell ref="I48:J48"/>
    <mergeCell ref="A62:B62"/>
    <mergeCell ref="A63:A64"/>
    <mergeCell ref="B63:B64"/>
    <mergeCell ref="C63:D63"/>
    <mergeCell ref="A60:D60"/>
    <mergeCell ref="K63:K64"/>
    <mergeCell ref="E48:F48"/>
    <mergeCell ref="G48:G49"/>
    <mergeCell ref="I18:J18"/>
    <mergeCell ref="K18:K19"/>
    <mergeCell ref="I33:J33"/>
    <mergeCell ref="E63:E64"/>
    <mergeCell ref="F63:F64"/>
    <mergeCell ref="G63:G64"/>
    <mergeCell ref="K33:K34"/>
  </mergeCells>
  <printOptions horizontalCentered="1"/>
  <pageMargins left="0.31496062992125984" right="0.1968503937007874" top="0.77" bottom="0.36" header="0.59" footer="0.17"/>
  <pageSetup horizontalDpi="600" verticalDpi="600" orientation="landscape" paperSize="9" scale="92" r:id="rId1"/>
  <headerFooter alignWithMargins="0">
    <oddHeader>&amp;R&amp;"Times New Roman,Obyčejné"&amp;12Příloha č. 4</oddHeader>
    <oddFooter>&amp;L&amp;"Times New Roman,Obyčejné"ZK 081111 SRV Příloha č. 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matouskova</dc:creator>
  <cp:keywords/>
  <dc:description/>
  <cp:lastModifiedBy>mikula</cp:lastModifiedBy>
  <cp:lastPrinted>2011-10-17T13:32:22Z</cp:lastPrinted>
  <dcterms:created xsi:type="dcterms:W3CDTF">2009-10-12T12:10:49Z</dcterms:created>
  <dcterms:modified xsi:type="dcterms:W3CDTF">2011-10-17T13:32:44Z</dcterms:modified>
  <cp:category/>
  <cp:version/>
  <cp:contentType/>
  <cp:contentStatus/>
</cp:coreProperties>
</file>