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příloha EU" sheetId="1" r:id="rId1"/>
  </sheets>
  <definedNames>
    <definedName name="_xlnm.Print_Titles" localSheetId="0">'příloha EU'!$1:$3</definedName>
  </definedNames>
  <calcPr fullCalcOnLoad="1"/>
</workbook>
</file>

<file path=xl/sharedStrings.xml><?xml version="1.0" encoding="utf-8"?>
<sst xmlns="http://schemas.openxmlformats.org/spreadsheetml/2006/main" count="115" uniqueCount="51">
  <si>
    <t xml:space="preserve">Příloha k čerpání rozpočtu - projekty EU administrované ostatními ORJ </t>
  </si>
  <si>
    <t>(v tis. Kč)</t>
  </si>
  <si>
    <t>Strukturální fondy EU</t>
  </si>
  <si>
    <t>schválený rozpočet (SR)</t>
  </si>
  <si>
    <t>upravený rozpočet (UR)</t>
  </si>
  <si>
    <t>% čerpání skutečnost/UR</t>
  </si>
  <si>
    <t>Celkem</t>
  </si>
  <si>
    <t xml:space="preserve">příjmy z  projektů EU administrované ostatními ORJ </t>
  </si>
  <si>
    <r>
      <t xml:space="preserve">  v tom:   </t>
    </r>
    <r>
      <rPr>
        <b/>
        <i/>
        <sz val="11"/>
        <rFont val="Times New Roman CE"/>
        <family val="1"/>
      </rPr>
      <t>vratky z předfinancování</t>
    </r>
  </si>
  <si>
    <r>
      <t xml:space="preserve">            </t>
    </r>
    <r>
      <rPr>
        <b/>
        <i/>
        <sz val="11"/>
        <rFont val="Times New Roman CE"/>
        <family val="1"/>
      </rPr>
      <t xml:space="preserve">  průběžné financování</t>
    </r>
  </si>
  <si>
    <t xml:space="preserve">výdaje na projekty EU administrované ostatními ORJ </t>
  </si>
  <si>
    <t xml:space="preserve">  v tom :   kofinancování</t>
  </si>
  <si>
    <t xml:space="preserve">               financování nezpůsobilých výdajů</t>
  </si>
  <si>
    <t xml:space="preserve">               předfinancování</t>
  </si>
  <si>
    <t xml:space="preserve">               průběžné financování</t>
  </si>
  <si>
    <t>Kancelář hejtmana</t>
  </si>
  <si>
    <r>
      <t xml:space="preserve">příjmy </t>
    </r>
    <r>
      <rPr>
        <sz val="11"/>
        <rFont val="Times New Roman CE"/>
        <family val="1"/>
      </rPr>
      <t xml:space="preserve">z  projektů EU administrované ORJ 01 </t>
    </r>
  </si>
  <si>
    <r>
      <t xml:space="preserve">  v tom:   </t>
    </r>
    <r>
      <rPr>
        <i/>
        <sz val="11"/>
        <rFont val="Times New Roman CE"/>
        <family val="1"/>
      </rPr>
      <t>vratky z předfinancování</t>
    </r>
  </si>
  <si>
    <r>
      <t xml:space="preserve">            </t>
    </r>
    <r>
      <rPr>
        <i/>
        <sz val="11"/>
        <rFont val="Times New Roman CE"/>
        <family val="1"/>
      </rPr>
      <t xml:space="preserve">  průběžné financování</t>
    </r>
  </si>
  <si>
    <r>
      <t xml:space="preserve">výdaje </t>
    </r>
    <r>
      <rPr>
        <sz val="11"/>
        <rFont val="Times New Roman CE"/>
        <family val="1"/>
      </rPr>
      <t xml:space="preserve">na projekty EU  administrované ORJ 01 </t>
    </r>
  </si>
  <si>
    <t>Kancelář ředitele</t>
  </si>
  <si>
    <r>
      <t xml:space="preserve">příjmy </t>
    </r>
    <r>
      <rPr>
        <sz val="11"/>
        <rFont val="Times New Roman CE"/>
        <family val="1"/>
      </rPr>
      <t xml:space="preserve">z </t>
    </r>
    <r>
      <rPr>
        <b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 xml:space="preserve">projektů EU administrované ORJ 02 </t>
    </r>
  </si>
  <si>
    <r>
      <t>výdaje</t>
    </r>
    <r>
      <rPr>
        <sz val="11"/>
        <rFont val="Times New Roman CE"/>
        <family val="1"/>
      </rPr>
      <t xml:space="preserve"> na projekty EU administrované ORJ 02 </t>
    </r>
  </si>
  <si>
    <t>Odbor ekonomický</t>
  </si>
  <si>
    <r>
      <t xml:space="preserve">příjmy </t>
    </r>
    <r>
      <rPr>
        <sz val="11"/>
        <rFont val="Times New Roman CE"/>
        <family val="1"/>
      </rPr>
      <t xml:space="preserve">z </t>
    </r>
    <r>
      <rPr>
        <b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 xml:space="preserve">projektů EU administrované ORJ 05 </t>
    </r>
  </si>
  <si>
    <r>
      <t>výdaje</t>
    </r>
    <r>
      <rPr>
        <sz val="11"/>
        <rFont val="Times New Roman CE"/>
        <family val="1"/>
      </rPr>
      <t xml:space="preserve"> na projekty EU administrovanéORJ 05 </t>
    </r>
  </si>
  <si>
    <t xml:space="preserve">Regionální rozvoj </t>
  </si>
  <si>
    <r>
      <t xml:space="preserve">příjmy </t>
    </r>
    <r>
      <rPr>
        <sz val="11"/>
        <rFont val="Times New Roman CE"/>
        <family val="1"/>
      </rPr>
      <t xml:space="preserve">z </t>
    </r>
    <r>
      <rPr>
        <b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 xml:space="preserve">projektů EU administrované ORJ 06 </t>
    </r>
  </si>
  <si>
    <r>
      <t>výdaje</t>
    </r>
    <r>
      <rPr>
        <sz val="11"/>
        <rFont val="Times New Roman CE"/>
        <family val="1"/>
      </rPr>
      <t xml:space="preserve"> na projekty EU administrované ORJ 06 </t>
    </r>
  </si>
  <si>
    <t>Odbor životního prostředí, zemědělství a lesnictví</t>
  </si>
  <si>
    <r>
      <t xml:space="preserve">příjmy </t>
    </r>
    <r>
      <rPr>
        <sz val="11"/>
        <rFont val="Times New Roman CE"/>
        <family val="1"/>
      </rPr>
      <t xml:space="preserve">z </t>
    </r>
    <r>
      <rPr>
        <b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 xml:space="preserve">projektů EU administrované ORJ 07 </t>
    </r>
  </si>
  <si>
    <r>
      <t>výdaje</t>
    </r>
    <r>
      <rPr>
        <sz val="11"/>
        <rFont val="Times New Roman CE"/>
        <family val="1"/>
      </rPr>
      <t xml:space="preserve"> na projekty EU administrované ORJ 07 </t>
    </r>
  </si>
  <si>
    <t>Odbor školství, mládeže a tělovýchovy</t>
  </si>
  <si>
    <r>
      <t xml:space="preserve">příjmy </t>
    </r>
    <r>
      <rPr>
        <sz val="11"/>
        <rFont val="Times New Roman CE"/>
        <family val="1"/>
      </rPr>
      <t xml:space="preserve">z </t>
    </r>
    <r>
      <rPr>
        <b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 xml:space="preserve">projektů EU administrované ORJ 08 </t>
    </r>
  </si>
  <si>
    <r>
      <t>výdaje</t>
    </r>
    <r>
      <rPr>
        <sz val="11"/>
        <rFont val="Times New Roman CE"/>
        <family val="1"/>
      </rPr>
      <t xml:space="preserve"> na projekty EU administrované ORJ 08 </t>
    </r>
  </si>
  <si>
    <t>Odbor sociálních věcí a zdravotnictví</t>
  </si>
  <si>
    <r>
      <t xml:space="preserve">příjmy </t>
    </r>
    <r>
      <rPr>
        <sz val="11"/>
        <rFont val="Times New Roman CE"/>
        <family val="1"/>
      </rPr>
      <t xml:space="preserve">z </t>
    </r>
    <r>
      <rPr>
        <b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 xml:space="preserve">projektů EU administrované ORJ 09 </t>
    </r>
  </si>
  <si>
    <r>
      <t>výdaje</t>
    </r>
    <r>
      <rPr>
        <sz val="11"/>
        <rFont val="Times New Roman CE"/>
        <family val="1"/>
      </rPr>
      <t xml:space="preserve"> na projekty EU administrované ORJ 09 </t>
    </r>
  </si>
  <si>
    <t>Odbor kultury a památkové péče</t>
  </si>
  <si>
    <r>
      <t xml:space="preserve">příjmy </t>
    </r>
    <r>
      <rPr>
        <sz val="11"/>
        <rFont val="Times New Roman CE"/>
        <family val="1"/>
      </rPr>
      <t xml:space="preserve">z </t>
    </r>
    <r>
      <rPr>
        <b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 xml:space="preserve">projektů EU administrované ORJ 11 </t>
    </r>
  </si>
  <si>
    <r>
      <t>výdaje</t>
    </r>
    <r>
      <rPr>
        <sz val="11"/>
        <rFont val="Times New Roman CE"/>
        <family val="1"/>
      </rPr>
      <t xml:space="preserve"> na projekty EU administrované  ORJ 11 </t>
    </r>
  </si>
  <si>
    <t>Odbor Informatiky</t>
  </si>
  <si>
    <r>
      <t xml:space="preserve">příjmy </t>
    </r>
    <r>
      <rPr>
        <sz val="11"/>
        <rFont val="Times New Roman CE"/>
        <family val="1"/>
      </rPr>
      <t xml:space="preserve">z </t>
    </r>
    <r>
      <rPr>
        <b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 xml:space="preserve">projektů EU administrované ORJ 12 </t>
    </r>
  </si>
  <si>
    <r>
      <t>výdaje</t>
    </r>
    <r>
      <rPr>
        <sz val="11"/>
        <rFont val="Times New Roman CE"/>
        <family val="1"/>
      </rPr>
      <t xml:space="preserve"> na projekty EU administrované ORJ 12 </t>
    </r>
  </si>
  <si>
    <t>Odbor evropských záležitostí</t>
  </si>
  <si>
    <t>Odbor marketingu a vnitřních vztahů</t>
  </si>
  <si>
    <r>
      <t xml:space="preserve">příjmy </t>
    </r>
    <r>
      <rPr>
        <sz val="11"/>
        <rFont val="Times New Roman CE"/>
        <family val="1"/>
      </rPr>
      <t xml:space="preserve">z </t>
    </r>
    <r>
      <rPr>
        <b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>projektů EU administrované ORJ 23</t>
    </r>
  </si>
  <si>
    <r>
      <t>výdaje</t>
    </r>
    <r>
      <rPr>
        <sz val="11"/>
        <rFont val="Times New Roman CE"/>
        <family val="1"/>
      </rPr>
      <t xml:space="preserve"> na projekty EU administrované ORJ 23 </t>
    </r>
  </si>
  <si>
    <r>
      <t xml:space="preserve">příjmy </t>
    </r>
    <r>
      <rPr>
        <sz val="11"/>
        <rFont val="Times New Roman CE"/>
        <family val="1"/>
      </rPr>
      <t xml:space="preserve">z </t>
    </r>
    <r>
      <rPr>
        <b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>projektů EU administrované ORJ 20</t>
    </r>
  </si>
  <si>
    <r>
      <t>výdaje</t>
    </r>
    <r>
      <rPr>
        <sz val="11"/>
        <rFont val="Times New Roman CE"/>
        <family val="1"/>
      </rPr>
      <t xml:space="preserve"> na projekty EU administrované ORJ 20</t>
    </r>
  </si>
  <si>
    <t xml:space="preserve">skutečnost k 30. 6.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</si>
</sst>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5"/>
      <name val="Times New Roman"/>
      <family val="1"/>
    </font>
    <font>
      <sz val="11"/>
      <name val="Times New Roman CE"/>
      <family val="0"/>
    </font>
    <font>
      <b/>
      <i/>
      <sz val="11"/>
      <name val="Times New Roman CE"/>
      <family val="1"/>
    </font>
    <font>
      <i/>
      <sz val="10"/>
      <name val="Times New Roman CE"/>
      <family val="1"/>
    </font>
    <font>
      <b/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48">
      <alignment/>
      <protection/>
    </xf>
    <xf numFmtId="0" fontId="6" fillId="0" borderId="10" xfId="48" applyFont="1" applyBorder="1" applyAlignment="1">
      <alignment horizontal="center"/>
      <protection/>
    </xf>
    <xf numFmtId="0" fontId="7" fillId="0" borderId="10" xfId="48" applyFont="1" applyBorder="1" applyAlignment="1">
      <alignment horizontal="center"/>
      <protection/>
    </xf>
    <xf numFmtId="0" fontId="8" fillId="0" borderId="11" xfId="48" applyFont="1" applyFill="1" applyBorder="1" applyAlignment="1">
      <alignment horizontal="left"/>
      <protection/>
    </xf>
    <xf numFmtId="0" fontId="5" fillId="0" borderId="0" xfId="48" applyFill="1">
      <alignment/>
      <protection/>
    </xf>
    <xf numFmtId="0" fontId="8" fillId="0" borderId="12" xfId="48" applyFont="1" applyFill="1" applyBorder="1" applyAlignment="1">
      <alignment horizontal="left"/>
      <protection/>
    </xf>
    <xf numFmtId="0" fontId="8" fillId="0" borderId="13" xfId="48" applyFont="1" applyFill="1" applyBorder="1" applyAlignment="1">
      <alignment horizontal="left"/>
      <protection/>
    </xf>
    <xf numFmtId="0" fontId="8" fillId="0" borderId="14" xfId="48" applyFont="1" applyFill="1" applyBorder="1" applyAlignment="1">
      <alignment horizontal="left"/>
      <protection/>
    </xf>
    <xf numFmtId="0" fontId="6" fillId="0" borderId="12" xfId="48" applyFont="1" applyFill="1" applyBorder="1" applyAlignment="1">
      <alignment horizontal="left"/>
      <protection/>
    </xf>
    <xf numFmtId="0" fontId="6" fillId="0" borderId="15" xfId="48" applyFont="1" applyFill="1" applyBorder="1" applyAlignment="1">
      <alignment horizontal="left"/>
      <protection/>
    </xf>
    <xf numFmtId="0" fontId="5" fillId="0" borderId="12" xfId="48" applyFont="1" applyFill="1" applyBorder="1" applyAlignment="1">
      <alignment horizontal="left"/>
      <protection/>
    </xf>
    <xf numFmtId="0" fontId="5" fillId="0" borderId="13" xfId="48" applyFont="1" applyFill="1" applyBorder="1" applyAlignment="1">
      <alignment horizontal="left"/>
      <protection/>
    </xf>
    <xf numFmtId="0" fontId="10" fillId="0" borderId="12" xfId="48" applyFont="1" applyFill="1" applyBorder="1" applyAlignment="1">
      <alignment horizontal="left"/>
      <protection/>
    </xf>
    <xf numFmtId="0" fontId="10" fillId="0" borderId="15" xfId="48" applyFont="1" applyFill="1" applyBorder="1" applyAlignment="1">
      <alignment horizontal="left"/>
      <protection/>
    </xf>
    <xf numFmtId="4" fontId="8" fillId="0" borderId="14" xfId="48" applyNumberFormat="1" applyFont="1" applyFill="1" applyBorder="1" applyAlignment="1">
      <alignment horizontal="right"/>
      <protection/>
    </xf>
    <xf numFmtId="4" fontId="6" fillId="0" borderId="12" xfId="48" applyNumberFormat="1" applyFont="1" applyFill="1" applyBorder="1" applyAlignment="1">
      <alignment horizontal="right"/>
      <protection/>
    </xf>
    <xf numFmtId="4" fontId="6" fillId="0" borderId="15" xfId="48" applyNumberFormat="1" applyFont="1" applyFill="1" applyBorder="1" applyAlignment="1">
      <alignment horizontal="right"/>
      <protection/>
    </xf>
    <xf numFmtId="4" fontId="8" fillId="0" borderId="11" xfId="48" applyNumberFormat="1" applyFont="1" applyFill="1" applyBorder="1" applyAlignment="1">
      <alignment horizontal="right"/>
      <protection/>
    </xf>
    <xf numFmtId="4" fontId="10" fillId="0" borderId="12" xfId="48" applyNumberFormat="1" applyFont="1" applyFill="1" applyBorder="1" applyAlignment="1">
      <alignment horizontal="right"/>
      <protection/>
    </xf>
    <xf numFmtId="4" fontId="10" fillId="0" borderId="15" xfId="48" applyNumberFormat="1" applyFont="1" applyFill="1" applyBorder="1" applyAlignment="1">
      <alignment horizontal="right"/>
      <protection/>
    </xf>
    <xf numFmtId="4" fontId="5" fillId="0" borderId="0" xfId="48" applyNumberFormat="1" applyFill="1">
      <alignment/>
      <protection/>
    </xf>
    <xf numFmtId="4" fontId="6" fillId="0" borderId="12" xfId="48" applyNumberFormat="1" applyFont="1" applyFill="1" applyBorder="1" applyAlignment="1">
      <alignment horizontal="right"/>
      <protection/>
    </xf>
    <xf numFmtId="4" fontId="6" fillId="0" borderId="13" xfId="48" applyNumberFormat="1" applyFont="1" applyFill="1" applyBorder="1" applyAlignment="1">
      <alignment horizontal="right"/>
      <protection/>
    </xf>
    <xf numFmtId="4" fontId="10" fillId="0" borderId="12" xfId="48" applyNumberFormat="1" applyFont="1" applyFill="1" applyBorder="1" applyAlignment="1">
      <alignment horizontal="right"/>
      <protection/>
    </xf>
    <xf numFmtId="4" fontId="10" fillId="0" borderId="13" xfId="48" applyNumberFormat="1" applyFont="1" applyFill="1" applyBorder="1" applyAlignment="1">
      <alignment horizontal="right"/>
      <protection/>
    </xf>
    <xf numFmtId="4" fontId="8" fillId="0" borderId="16" xfId="48" applyNumberFormat="1" applyFont="1" applyFill="1" applyBorder="1" applyAlignment="1">
      <alignment horizontal="right"/>
      <protection/>
    </xf>
    <xf numFmtId="4" fontId="6" fillId="0" borderId="17" xfId="48" applyNumberFormat="1" applyFont="1" applyFill="1" applyBorder="1" applyAlignment="1">
      <alignment horizontal="right"/>
      <protection/>
    </xf>
    <xf numFmtId="4" fontId="6" fillId="0" borderId="18" xfId="48" applyNumberFormat="1" applyFont="1" applyFill="1" applyBorder="1" applyAlignment="1">
      <alignment horizontal="right"/>
      <protection/>
    </xf>
    <xf numFmtId="4" fontId="8" fillId="0" borderId="19" xfId="48" applyNumberFormat="1" applyFont="1" applyFill="1" applyBorder="1" applyAlignment="1">
      <alignment horizontal="right"/>
      <protection/>
    </xf>
    <xf numFmtId="4" fontId="6" fillId="0" borderId="17" xfId="48" applyNumberFormat="1" applyFont="1" applyFill="1" applyBorder="1" applyAlignment="1">
      <alignment horizontal="right"/>
      <protection/>
    </xf>
    <xf numFmtId="4" fontId="6" fillId="0" borderId="20" xfId="48" applyNumberFormat="1" applyFont="1" applyFill="1" applyBorder="1" applyAlignment="1">
      <alignment horizontal="right"/>
      <protection/>
    </xf>
    <xf numFmtId="4" fontId="10" fillId="0" borderId="17" xfId="48" applyNumberFormat="1" applyFont="1" applyFill="1" applyBorder="1" applyAlignment="1">
      <alignment horizontal="right"/>
      <protection/>
    </xf>
    <xf numFmtId="4" fontId="10" fillId="0" borderId="18" xfId="48" applyNumberFormat="1" applyFont="1" applyFill="1" applyBorder="1" applyAlignment="1">
      <alignment horizontal="right"/>
      <protection/>
    </xf>
    <xf numFmtId="4" fontId="10" fillId="0" borderId="17" xfId="48" applyNumberFormat="1" applyFont="1" applyFill="1" applyBorder="1" applyAlignment="1">
      <alignment horizontal="right"/>
      <protection/>
    </xf>
    <xf numFmtId="4" fontId="10" fillId="0" borderId="20" xfId="48" applyNumberFormat="1" applyFont="1" applyFill="1" applyBorder="1" applyAlignment="1">
      <alignment horizontal="right"/>
      <protection/>
    </xf>
    <xf numFmtId="3" fontId="9" fillId="0" borderId="21" xfId="47" applyNumberFormat="1" applyFont="1" applyFill="1" applyBorder="1" applyAlignment="1">
      <alignment horizontal="center" vertical="center" wrapText="1"/>
      <protection/>
    </xf>
    <xf numFmtId="0" fontId="9" fillId="0" borderId="22" xfId="47" applyFont="1" applyFill="1" applyBorder="1" applyAlignment="1">
      <alignment horizontal="center" vertical="center" wrapText="1"/>
      <protection/>
    </xf>
    <xf numFmtId="3" fontId="9" fillId="0" borderId="22" xfId="47" applyNumberFormat="1" applyFont="1" applyFill="1" applyBorder="1" applyAlignment="1">
      <alignment horizontal="center" vertical="center" wrapText="1"/>
      <protection/>
    </xf>
    <xf numFmtId="49" fontId="4" fillId="0" borderId="0" xfId="47" applyNumberFormat="1" applyFont="1" applyAlignment="1">
      <alignment horizontal="center" vertical="center"/>
      <protection/>
    </xf>
    <xf numFmtId="0" fontId="8" fillId="0" borderId="23" xfId="48" applyFont="1" applyFill="1" applyBorder="1" applyAlignment="1">
      <alignment horizontal="center" vertical="center"/>
      <protection/>
    </xf>
    <xf numFmtId="0" fontId="8" fillId="0" borderId="24" xfId="48" applyFont="1" applyFill="1" applyBorder="1" applyAlignment="1">
      <alignment horizontal="center" vertical="center"/>
      <protection/>
    </xf>
    <xf numFmtId="0" fontId="8" fillId="0" borderId="25" xfId="48" applyFont="1" applyFill="1" applyBorder="1" applyAlignment="1">
      <alignment horizontal="center" vertical="center"/>
      <protection/>
    </xf>
    <xf numFmtId="0" fontId="8" fillId="0" borderId="26" xfId="48" applyFont="1" applyFill="1" applyBorder="1" applyAlignment="1">
      <alignment horizontal="center" vertical="center"/>
      <protection/>
    </xf>
    <xf numFmtId="0" fontId="8" fillId="0" borderId="27" xfId="48" applyFont="1" applyFill="1" applyBorder="1" applyAlignment="1">
      <alignment horizontal="center" vertical="center"/>
      <protection/>
    </xf>
    <xf numFmtId="0" fontId="8" fillId="0" borderId="25" xfId="48" applyFont="1" applyBorder="1" applyAlignment="1">
      <alignment horizontal="center" vertical="center" wrapText="1"/>
      <protection/>
    </xf>
    <xf numFmtId="0" fontId="8" fillId="0" borderId="26" xfId="48" applyFont="1" applyBorder="1" applyAlignment="1">
      <alignment horizontal="center" vertical="center" wrapText="1"/>
      <protection/>
    </xf>
    <xf numFmtId="0" fontId="8" fillId="0" borderId="27" xfId="48" applyFont="1" applyBorder="1" applyAlignment="1">
      <alignment horizontal="center" vertical="center" wrapText="1"/>
      <protection/>
    </xf>
    <xf numFmtId="0" fontId="8" fillId="0" borderId="28" xfId="48" applyFont="1" applyBorder="1" applyAlignment="1">
      <alignment horizontal="center" vertical="center" wrapText="1"/>
      <protection/>
    </xf>
    <xf numFmtId="0" fontId="8" fillId="0" borderId="29" xfId="48" applyFont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estava SRV 1" xfId="47"/>
    <cellStyle name="normální_sestavy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99"/>
  <sheetViews>
    <sheetView tabSelected="1" zoomScalePageLayoutView="0" workbookViewId="0" topLeftCell="A1">
      <selection activeCell="A3" sqref="A3:IV69"/>
    </sheetView>
  </sheetViews>
  <sheetFormatPr defaultColWidth="9.00390625" defaultRowHeight="12.75"/>
  <cols>
    <col min="1" max="1" width="13.25390625" style="1" customWidth="1"/>
    <col min="2" max="2" width="52.75390625" style="1" bestFit="1" customWidth="1"/>
    <col min="3" max="4" width="14.125" style="1" bestFit="1" customWidth="1"/>
    <col min="5" max="5" width="12.625" style="1" customWidth="1"/>
    <col min="6" max="6" width="11.25390625" style="1" customWidth="1"/>
    <col min="7" max="8" width="11.625" style="1" bestFit="1" customWidth="1"/>
    <col min="9" max="9" width="10.00390625" style="1" bestFit="1" customWidth="1"/>
    <col min="10" max="16384" width="9.125" style="1" customWidth="1"/>
  </cols>
  <sheetData>
    <row r="1" spans="1:6" ht="29.25" customHeight="1">
      <c r="A1" s="39" t="s">
        <v>0</v>
      </c>
      <c r="B1" s="39"/>
      <c r="C1" s="39"/>
      <c r="D1" s="39"/>
      <c r="E1" s="39"/>
      <c r="F1" s="39"/>
    </row>
    <row r="2" spans="1:6" ht="15.75" thickBot="1">
      <c r="A2" s="2"/>
      <c r="B2" s="2"/>
      <c r="C2" s="2"/>
      <c r="D2" s="2"/>
      <c r="E2" s="2"/>
      <c r="F2" s="3" t="s">
        <v>1</v>
      </c>
    </row>
    <row r="3" spans="1:6" ht="71.25" customHeight="1" thickBot="1">
      <c r="A3" s="40" t="s">
        <v>2</v>
      </c>
      <c r="B3" s="41"/>
      <c r="C3" s="37" t="s">
        <v>3</v>
      </c>
      <c r="D3" s="38" t="s">
        <v>4</v>
      </c>
      <c r="E3" s="38" t="s">
        <v>50</v>
      </c>
      <c r="F3" s="36" t="s">
        <v>5</v>
      </c>
    </row>
    <row r="4" spans="1:9" s="5" customFormat="1" ht="15.75" customHeight="1">
      <c r="A4" s="42" t="s">
        <v>6</v>
      </c>
      <c r="B4" s="4" t="s">
        <v>7</v>
      </c>
      <c r="C4" s="18">
        <v>1462656.55</v>
      </c>
      <c r="D4" s="18">
        <v>1523077.65</v>
      </c>
      <c r="E4" s="18">
        <v>89458.91</v>
      </c>
      <c r="F4" s="26">
        <f>E4/D4*100</f>
        <v>5.873561994688846</v>
      </c>
      <c r="G4" s="21"/>
      <c r="H4" s="21"/>
      <c r="I4" s="21"/>
    </row>
    <row r="5" spans="1:9" s="5" customFormat="1" ht="15.75" customHeight="1">
      <c r="A5" s="43"/>
      <c r="B5" s="6" t="s">
        <v>8</v>
      </c>
      <c r="C5" s="22">
        <v>1339193.3</v>
      </c>
      <c r="D5" s="22">
        <v>1394724.68</v>
      </c>
      <c r="E5" s="22">
        <v>49285.39</v>
      </c>
      <c r="F5" s="27">
        <f aca="true" t="shared" si="0" ref="F5:F67">E5/D5*100</f>
        <v>3.533700285564603</v>
      </c>
      <c r="G5" s="21"/>
      <c r="H5" s="21"/>
      <c r="I5" s="21"/>
    </row>
    <row r="6" spans="1:9" s="5" customFormat="1" ht="15.75" customHeight="1" thickBot="1">
      <c r="A6" s="43"/>
      <c r="B6" s="7" t="s">
        <v>9</v>
      </c>
      <c r="C6" s="23">
        <v>123463.25</v>
      </c>
      <c r="D6" s="23">
        <v>128352.97</v>
      </c>
      <c r="E6" s="23">
        <v>40173.52</v>
      </c>
      <c r="F6" s="28">
        <f t="shared" si="0"/>
        <v>31.29925236634571</v>
      </c>
      <c r="G6" s="21"/>
      <c r="H6" s="21"/>
      <c r="I6" s="21"/>
    </row>
    <row r="7" spans="1:9" ht="15.75" thickTop="1">
      <c r="A7" s="43"/>
      <c r="B7" s="8" t="s">
        <v>10</v>
      </c>
      <c r="C7" s="15">
        <v>1021939.63</v>
      </c>
      <c r="D7" s="15">
        <v>1172136.97</v>
      </c>
      <c r="E7" s="15">
        <v>164831.45</v>
      </c>
      <c r="F7" s="29">
        <f t="shared" si="0"/>
        <v>14.06247343260575</v>
      </c>
      <c r="G7" s="21"/>
      <c r="H7" s="21"/>
      <c r="I7" s="21"/>
    </row>
    <row r="8" spans="1:9" ht="15">
      <c r="A8" s="43"/>
      <c r="B8" s="9" t="s">
        <v>11</v>
      </c>
      <c r="C8" s="16">
        <v>79252.45</v>
      </c>
      <c r="D8" s="16">
        <v>79890.38</v>
      </c>
      <c r="E8" s="16">
        <v>9166.8</v>
      </c>
      <c r="F8" s="30">
        <f t="shared" si="0"/>
        <v>11.474222553453869</v>
      </c>
      <c r="G8" s="21"/>
      <c r="H8" s="21"/>
      <c r="I8" s="21"/>
    </row>
    <row r="9" spans="1:9" ht="15">
      <c r="A9" s="43"/>
      <c r="B9" s="9" t="s">
        <v>12</v>
      </c>
      <c r="C9" s="16">
        <v>35005.94</v>
      </c>
      <c r="D9" s="16">
        <v>63032.97</v>
      </c>
      <c r="E9" s="16">
        <v>11064.04</v>
      </c>
      <c r="F9" s="30">
        <f t="shared" si="0"/>
        <v>17.55278229789902</v>
      </c>
      <c r="G9" s="21"/>
      <c r="H9" s="21"/>
      <c r="I9" s="21"/>
    </row>
    <row r="10" spans="1:9" ht="15">
      <c r="A10" s="43"/>
      <c r="B10" s="9" t="s">
        <v>13</v>
      </c>
      <c r="C10" s="16">
        <v>784217.99</v>
      </c>
      <c r="D10" s="16">
        <v>885289.02</v>
      </c>
      <c r="E10" s="16">
        <v>97321.75</v>
      </c>
      <c r="F10" s="30">
        <v>10.99</v>
      </c>
      <c r="G10" s="21"/>
      <c r="H10" s="21"/>
      <c r="I10" s="21"/>
    </row>
    <row r="11" spans="1:9" ht="15.75" thickBot="1">
      <c r="A11" s="44"/>
      <c r="B11" s="10" t="s">
        <v>14</v>
      </c>
      <c r="C11" s="17">
        <v>123463.25</v>
      </c>
      <c r="D11" s="17">
        <v>143924.6</v>
      </c>
      <c r="E11" s="17">
        <v>47278.86</v>
      </c>
      <c r="F11" s="31">
        <v>29.45</v>
      </c>
      <c r="G11" s="21"/>
      <c r="H11" s="21"/>
      <c r="I11" s="21"/>
    </row>
    <row r="12" spans="1:9" ht="15">
      <c r="A12" s="45" t="s">
        <v>15</v>
      </c>
      <c r="B12" s="4" t="s">
        <v>16</v>
      </c>
      <c r="C12" s="18">
        <v>0</v>
      </c>
      <c r="D12" s="18">
        <v>1041.57</v>
      </c>
      <c r="E12" s="18">
        <v>1041.57</v>
      </c>
      <c r="F12" s="26">
        <f t="shared" si="0"/>
        <v>100</v>
      </c>
      <c r="G12" s="21"/>
      <c r="H12" s="21"/>
      <c r="I12" s="21"/>
    </row>
    <row r="13" spans="1:6" ht="15">
      <c r="A13" s="46"/>
      <c r="B13" s="11" t="s">
        <v>17</v>
      </c>
      <c r="C13" s="24">
        <v>0</v>
      </c>
      <c r="D13" s="24">
        <v>1041.57</v>
      </c>
      <c r="E13" s="24">
        <v>1041.57</v>
      </c>
      <c r="F13" s="32">
        <f t="shared" si="0"/>
        <v>100</v>
      </c>
    </row>
    <row r="14" spans="1:6" ht="15.75" thickBot="1">
      <c r="A14" s="46"/>
      <c r="B14" s="12" t="s">
        <v>18</v>
      </c>
      <c r="C14" s="25">
        <v>0</v>
      </c>
      <c r="D14" s="25">
        <v>0</v>
      </c>
      <c r="E14" s="25">
        <v>0</v>
      </c>
      <c r="F14" s="33">
        <v>0</v>
      </c>
    </row>
    <row r="15" spans="1:6" ht="15.75" thickTop="1">
      <c r="A15" s="46"/>
      <c r="B15" s="8" t="s">
        <v>19</v>
      </c>
      <c r="C15" s="15">
        <v>0</v>
      </c>
      <c r="D15" s="15">
        <f>SUM(D16:D19)</f>
        <v>0</v>
      </c>
      <c r="E15" s="15">
        <f>SUM(E16:E19)</f>
        <v>0</v>
      </c>
      <c r="F15" s="29">
        <v>0</v>
      </c>
    </row>
    <row r="16" spans="1:6" ht="15">
      <c r="A16" s="46"/>
      <c r="B16" s="13" t="s">
        <v>11</v>
      </c>
      <c r="C16" s="19">
        <v>0</v>
      </c>
      <c r="D16" s="19">
        <v>0</v>
      </c>
      <c r="E16" s="19">
        <v>0</v>
      </c>
      <c r="F16" s="34">
        <v>0</v>
      </c>
    </row>
    <row r="17" spans="1:6" ht="15">
      <c r="A17" s="46"/>
      <c r="B17" s="13" t="s">
        <v>12</v>
      </c>
      <c r="C17" s="19">
        <v>0</v>
      </c>
      <c r="D17" s="19">
        <v>0</v>
      </c>
      <c r="E17" s="19">
        <v>0</v>
      </c>
      <c r="F17" s="34">
        <v>0</v>
      </c>
    </row>
    <row r="18" spans="1:6" ht="15">
      <c r="A18" s="46"/>
      <c r="B18" s="13" t="s">
        <v>13</v>
      </c>
      <c r="C18" s="19">
        <v>0</v>
      </c>
      <c r="D18" s="19">
        <v>0</v>
      </c>
      <c r="E18" s="19">
        <v>0</v>
      </c>
      <c r="F18" s="34">
        <v>0</v>
      </c>
    </row>
    <row r="19" spans="1:6" ht="15.75" thickBot="1">
      <c r="A19" s="47"/>
      <c r="B19" s="14" t="s">
        <v>14</v>
      </c>
      <c r="C19" s="20">
        <v>0</v>
      </c>
      <c r="D19" s="20">
        <v>0</v>
      </c>
      <c r="E19" s="20">
        <v>0</v>
      </c>
      <c r="F19" s="35">
        <v>0</v>
      </c>
    </row>
    <row r="20" spans="1:6" ht="15">
      <c r="A20" s="45" t="s">
        <v>20</v>
      </c>
      <c r="B20" s="4" t="s">
        <v>21</v>
      </c>
      <c r="C20" s="18">
        <v>0</v>
      </c>
      <c r="D20" s="18">
        <v>0</v>
      </c>
      <c r="E20" s="18">
        <v>0</v>
      </c>
      <c r="F20" s="26">
        <v>0</v>
      </c>
    </row>
    <row r="21" spans="1:6" ht="15">
      <c r="A21" s="46"/>
      <c r="B21" s="11" t="s">
        <v>17</v>
      </c>
      <c r="C21" s="24">
        <v>0</v>
      </c>
      <c r="D21" s="24">
        <v>0</v>
      </c>
      <c r="E21" s="24">
        <v>0</v>
      </c>
      <c r="F21" s="32">
        <v>0</v>
      </c>
    </row>
    <row r="22" spans="1:6" ht="15.75" thickBot="1">
      <c r="A22" s="46"/>
      <c r="B22" s="12" t="s">
        <v>18</v>
      </c>
      <c r="C22" s="25">
        <v>0</v>
      </c>
      <c r="D22" s="25">
        <v>0</v>
      </c>
      <c r="E22" s="25">
        <v>0</v>
      </c>
      <c r="F22" s="33">
        <v>0</v>
      </c>
    </row>
    <row r="23" spans="1:6" ht="15.75" thickTop="1">
      <c r="A23" s="46"/>
      <c r="B23" s="8" t="s">
        <v>22</v>
      </c>
      <c r="C23" s="15">
        <v>0</v>
      </c>
      <c r="D23" s="15">
        <v>1211.5</v>
      </c>
      <c r="E23" s="15">
        <v>543.08</v>
      </c>
      <c r="F23" s="29">
        <f t="shared" si="0"/>
        <v>44.82707387536113</v>
      </c>
    </row>
    <row r="24" spans="1:6" ht="15">
      <c r="A24" s="46"/>
      <c r="B24" s="13" t="s">
        <v>11</v>
      </c>
      <c r="C24" s="19">
        <v>0</v>
      </c>
      <c r="D24" s="19">
        <v>181.73</v>
      </c>
      <c r="E24" s="19">
        <v>81.46</v>
      </c>
      <c r="F24" s="34">
        <f t="shared" si="0"/>
        <v>44.82473999889947</v>
      </c>
    </row>
    <row r="25" spans="1:6" ht="15">
      <c r="A25" s="46"/>
      <c r="B25" s="13" t="s">
        <v>12</v>
      </c>
      <c r="C25" s="19">
        <v>0</v>
      </c>
      <c r="D25" s="19">
        <v>0</v>
      </c>
      <c r="E25" s="19">
        <v>0</v>
      </c>
      <c r="F25" s="34">
        <v>0</v>
      </c>
    </row>
    <row r="26" spans="1:6" ht="15">
      <c r="A26" s="46"/>
      <c r="B26" s="13" t="s">
        <v>13</v>
      </c>
      <c r="C26" s="19">
        <v>0</v>
      </c>
      <c r="D26" s="19">
        <v>992.38</v>
      </c>
      <c r="E26" s="19">
        <v>424.22</v>
      </c>
      <c r="F26" s="34">
        <f t="shared" si="0"/>
        <v>42.747737761744496</v>
      </c>
    </row>
    <row r="27" spans="1:6" ht="15.75" thickBot="1">
      <c r="A27" s="47"/>
      <c r="B27" s="14" t="s">
        <v>14</v>
      </c>
      <c r="C27" s="20">
        <v>0</v>
      </c>
      <c r="D27" s="20">
        <v>37.39</v>
      </c>
      <c r="E27" s="20">
        <v>37.39</v>
      </c>
      <c r="F27" s="35">
        <f t="shared" si="0"/>
        <v>100</v>
      </c>
    </row>
    <row r="28" spans="1:6" ht="15">
      <c r="A28" s="45" t="s">
        <v>23</v>
      </c>
      <c r="B28" s="4" t="s">
        <v>24</v>
      </c>
      <c r="C28" s="18">
        <v>0</v>
      </c>
      <c r="D28" s="18">
        <v>0</v>
      </c>
      <c r="E28" s="18">
        <v>0</v>
      </c>
      <c r="F28" s="26">
        <v>0</v>
      </c>
    </row>
    <row r="29" spans="1:6" ht="15">
      <c r="A29" s="46"/>
      <c r="B29" s="11" t="s">
        <v>17</v>
      </c>
      <c r="C29" s="24">
        <v>0</v>
      </c>
      <c r="D29" s="24">
        <v>0</v>
      </c>
      <c r="E29" s="24">
        <v>0</v>
      </c>
      <c r="F29" s="32">
        <v>0</v>
      </c>
    </row>
    <row r="30" spans="1:6" ht="15.75" thickBot="1">
      <c r="A30" s="46"/>
      <c r="B30" s="12" t="s">
        <v>18</v>
      </c>
      <c r="C30" s="25">
        <v>0</v>
      </c>
      <c r="D30" s="25">
        <v>0</v>
      </c>
      <c r="E30" s="25">
        <v>0</v>
      </c>
      <c r="F30" s="33">
        <v>0</v>
      </c>
    </row>
    <row r="31" spans="1:6" ht="15.75" thickTop="1">
      <c r="A31" s="46"/>
      <c r="B31" s="8" t="s">
        <v>25</v>
      </c>
      <c r="C31" s="15">
        <v>0</v>
      </c>
      <c r="D31" s="15">
        <v>588.02</v>
      </c>
      <c r="E31" s="15">
        <v>154.55</v>
      </c>
      <c r="F31" s="29">
        <f t="shared" si="0"/>
        <v>26.283119621781577</v>
      </c>
    </row>
    <row r="32" spans="1:6" ht="15">
      <c r="A32" s="46"/>
      <c r="B32" s="13" t="s">
        <v>11</v>
      </c>
      <c r="C32" s="19">
        <v>0</v>
      </c>
      <c r="D32" s="19">
        <v>58.8</v>
      </c>
      <c r="E32" s="19">
        <v>15.45</v>
      </c>
      <c r="F32" s="34">
        <f t="shared" si="0"/>
        <v>26.27551020408163</v>
      </c>
    </row>
    <row r="33" spans="1:6" ht="15">
      <c r="A33" s="46"/>
      <c r="B33" s="13" t="s">
        <v>12</v>
      </c>
      <c r="C33" s="19">
        <v>0</v>
      </c>
      <c r="D33" s="19">
        <v>0</v>
      </c>
      <c r="E33" s="19">
        <v>0</v>
      </c>
      <c r="F33" s="34">
        <v>0</v>
      </c>
    </row>
    <row r="34" spans="1:6" ht="15">
      <c r="A34" s="46"/>
      <c r="B34" s="13" t="s">
        <v>13</v>
      </c>
      <c r="C34" s="19">
        <v>0</v>
      </c>
      <c r="D34" s="19">
        <f>499.82+29.4</f>
        <v>529.22</v>
      </c>
      <c r="E34" s="19">
        <f>131.37+7.73</f>
        <v>139.1</v>
      </c>
      <c r="F34" s="34">
        <f t="shared" si="0"/>
        <v>26.28396508068478</v>
      </c>
    </row>
    <row r="35" spans="1:6" ht="15.75" thickBot="1">
      <c r="A35" s="47"/>
      <c r="B35" s="14" t="s">
        <v>14</v>
      </c>
      <c r="C35" s="20">
        <v>0</v>
      </c>
      <c r="D35" s="20">
        <v>0</v>
      </c>
      <c r="E35" s="20">
        <v>0</v>
      </c>
      <c r="F35" s="35">
        <v>0</v>
      </c>
    </row>
    <row r="36" spans="1:6" ht="15">
      <c r="A36" s="45" t="s">
        <v>26</v>
      </c>
      <c r="B36" s="4" t="s">
        <v>27</v>
      </c>
      <c r="C36" s="18">
        <v>0</v>
      </c>
      <c r="D36" s="18">
        <v>61105.32</v>
      </c>
      <c r="E36" s="18">
        <f>SUM(E37:E38)</f>
        <v>47803.14</v>
      </c>
      <c r="F36" s="26">
        <f t="shared" si="0"/>
        <v>78.2307334287751</v>
      </c>
    </row>
    <row r="37" spans="1:6" ht="15">
      <c r="A37" s="46"/>
      <c r="B37" s="11" t="s">
        <v>17</v>
      </c>
      <c r="C37" s="24">
        <v>0</v>
      </c>
      <c r="D37" s="24">
        <v>61105.32</v>
      </c>
      <c r="E37" s="24">
        <v>47803.14</v>
      </c>
      <c r="F37" s="32">
        <f t="shared" si="0"/>
        <v>78.2307334287751</v>
      </c>
    </row>
    <row r="38" spans="1:6" ht="15.75" thickBot="1">
      <c r="A38" s="46"/>
      <c r="B38" s="12" t="s">
        <v>18</v>
      </c>
      <c r="C38" s="25">
        <v>0</v>
      </c>
      <c r="D38" s="25">
        <v>0</v>
      </c>
      <c r="E38" s="25">
        <v>0</v>
      </c>
      <c r="F38" s="33">
        <v>0</v>
      </c>
    </row>
    <row r="39" spans="1:6" ht="15.75" thickTop="1">
      <c r="A39" s="46"/>
      <c r="B39" s="8" t="s">
        <v>28</v>
      </c>
      <c r="C39" s="15">
        <v>0</v>
      </c>
      <c r="D39" s="15">
        <v>597678.66</v>
      </c>
      <c r="E39" s="15">
        <v>106841.06</v>
      </c>
      <c r="F39" s="29">
        <f t="shared" si="0"/>
        <v>17.876003804452377</v>
      </c>
    </row>
    <row r="40" spans="1:6" ht="15">
      <c r="A40" s="46"/>
      <c r="B40" s="13" t="s">
        <v>11</v>
      </c>
      <c r="C40" s="19">
        <v>0</v>
      </c>
      <c r="D40" s="19">
        <f>35244.35+7545.92+161.21+694.85</f>
        <v>43646.329999999994</v>
      </c>
      <c r="E40" s="19">
        <f>7085.51+7.3+39.33+154.4</f>
        <v>7286.54</v>
      </c>
      <c r="F40" s="34">
        <f t="shared" si="0"/>
        <v>16.694507877294612</v>
      </c>
    </row>
    <row r="41" spans="1:6" ht="15">
      <c r="A41" s="46"/>
      <c r="B41" s="13" t="s">
        <v>12</v>
      </c>
      <c r="C41" s="19">
        <v>0</v>
      </c>
      <c r="D41" s="19">
        <f>44272.47</f>
        <v>44272.47</v>
      </c>
      <c r="E41" s="19">
        <f>10525.96</f>
        <v>10525.96</v>
      </c>
      <c r="F41" s="34">
        <f t="shared" si="0"/>
        <v>23.775407154830074</v>
      </c>
    </row>
    <row r="42" spans="1:6" ht="15">
      <c r="A42" s="46"/>
      <c r="B42" s="13" t="s">
        <v>13</v>
      </c>
      <c r="C42" s="19">
        <v>0</v>
      </c>
      <c r="D42" s="19">
        <f>35255.69+399423.72+3772.96+64140.33+913.52+347.42+5906.21</f>
        <v>509759.85000000003</v>
      </c>
      <c r="E42" s="19">
        <f>7085.51+80289.25+41.34+222.87+77.2+1312.39</f>
        <v>89028.55999999998</v>
      </c>
      <c r="F42" s="34">
        <f t="shared" si="0"/>
        <v>17.464804260280598</v>
      </c>
    </row>
    <row r="43" spans="1:6" ht="15.75" thickBot="1">
      <c r="A43" s="47"/>
      <c r="B43" s="14" t="s">
        <v>14</v>
      </c>
      <c r="C43" s="20">
        <v>0</v>
      </c>
      <c r="D43" s="20">
        <v>0</v>
      </c>
      <c r="E43" s="20">
        <v>0</v>
      </c>
      <c r="F43" s="35">
        <v>0</v>
      </c>
    </row>
    <row r="44" spans="1:6" ht="15">
      <c r="A44" s="45" t="s">
        <v>29</v>
      </c>
      <c r="B44" s="4" t="s">
        <v>30</v>
      </c>
      <c r="C44" s="18">
        <v>0</v>
      </c>
      <c r="D44" s="18">
        <v>0</v>
      </c>
      <c r="E44" s="18">
        <v>0</v>
      </c>
      <c r="F44" s="26">
        <v>0</v>
      </c>
    </row>
    <row r="45" spans="1:6" ht="15">
      <c r="A45" s="46"/>
      <c r="B45" s="11" t="s">
        <v>17</v>
      </c>
      <c r="C45" s="24">
        <v>0</v>
      </c>
      <c r="D45" s="24">
        <v>0</v>
      </c>
      <c r="E45" s="24">
        <v>0</v>
      </c>
      <c r="F45" s="32">
        <v>0</v>
      </c>
    </row>
    <row r="46" spans="1:6" ht="15.75" thickBot="1">
      <c r="A46" s="46"/>
      <c r="B46" s="12" t="s">
        <v>18</v>
      </c>
      <c r="C46" s="25">
        <v>0</v>
      </c>
      <c r="D46" s="25">
        <v>0</v>
      </c>
      <c r="E46" s="25">
        <v>0</v>
      </c>
      <c r="F46" s="33">
        <v>0</v>
      </c>
    </row>
    <row r="47" spans="1:6" ht="15.75" thickTop="1">
      <c r="A47" s="46"/>
      <c r="B47" s="8" t="s">
        <v>31</v>
      </c>
      <c r="C47" s="15">
        <v>0</v>
      </c>
      <c r="D47" s="15">
        <v>15228.03</v>
      </c>
      <c r="E47" s="15">
        <v>7644.46</v>
      </c>
      <c r="F47" s="29">
        <f t="shared" si="0"/>
        <v>50.19992737077612</v>
      </c>
    </row>
    <row r="48" spans="1:6" ht="15">
      <c r="A48" s="46"/>
      <c r="B48" s="13" t="s">
        <v>11</v>
      </c>
      <c r="C48" s="19">
        <v>0</v>
      </c>
      <c r="D48" s="19">
        <f>242.58+745.77</f>
        <v>988.35</v>
      </c>
      <c r="E48" s="19">
        <v>958.94</v>
      </c>
      <c r="F48" s="34">
        <f t="shared" si="0"/>
        <v>97.02433348510144</v>
      </c>
    </row>
    <row r="49" spans="1:6" ht="15">
      <c r="A49" s="46"/>
      <c r="B49" s="13" t="s">
        <v>12</v>
      </c>
      <c r="C49" s="19">
        <v>0</v>
      </c>
      <c r="D49" s="19">
        <v>2770.86</v>
      </c>
      <c r="E49" s="19">
        <v>538.08</v>
      </c>
      <c r="F49" s="34">
        <f t="shared" si="0"/>
        <v>19.419241679478574</v>
      </c>
    </row>
    <row r="50" spans="1:6" ht="15">
      <c r="A50" s="46"/>
      <c r="B50" s="13" t="s">
        <v>13</v>
      </c>
      <c r="C50" s="19">
        <v>0</v>
      </c>
      <c r="D50" s="19">
        <f>6362.58+880.23+4226.01</f>
        <v>11468.82</v>
      </c>
      <c r="E50" s="19">
        <f>1819.24+107.02+4221.18</f>
        <v>6147.4400000000005</v>
      </c>
      <c r="F50" s="34">
        <f t="shared" si="0"/>
        <v>53.6013295177708</v>
      </c>
    </row>
    <row r="51" spans="1:6" ht="15.75" thickBot="1">
      <c r="A51" s="47"/>
      <c r="B51" s="14" t="s">
        <v>14</v>
      </c>
      <c r="C51" s="20">
        <v>0</v>
      </c>
      <c r="D51" s="20">
        <v>0</v>
      </c>
      <c r="E51" s="20">
        <v>0</v>
      </c>
      <c r="F51" s="35">
        <v>0</v>
      </c>
    </row>
    <row r="52" spans="1:6" ht="15">
      <c r="A52" s="45" t="s">
        <v>32</v>
      </c>
      <c r="B52" s="4" t="s">
        <v>33</v>
      </c>
      <c r="C52" s="18">
        <v>0</v>
      </c>
      <c r="D52" s="18">
        <v>6890.29</v>
      </c>
      <c r="E52" s="18">
        <v>6890.29</v>
      </c>
      <c r="F52" s="26">
        <f t="shared" si="0"/>
        <v>100</v>
      </c>
    </row>
    <row r="53" spans="1:6" ht="15">
      <c r="A53" s="46"/>
      <c r="B53" s="11" t="s">
        <v>17</v>
      </c>
      <c r="C53" s="24">
        <v>0</v>
      </c>
      <c r="D53" s="24">
        <v>0</v>
      </c>
      <c r="E53" s="24">
        <v>0</v>
      </c>
      <c r="F53" s="32">
        <v>0</v>
      </c>
    </row>
    <row r="54" spans="1:6" ht="15.75" thickBot="1">
      <c r="A54" s="46"/>
      <c r="B54" s="12" t="s">
        <v>18</v>
      </c>
      <c r="C54" s="25">
        <v>0</v>
      </c>
      <c r="D54" s="25">
        <v>6890.29</v>
      </c>
      <c r="E54" s="25">
        <v>6890.29</v>
      </c>
      <c r="F54" s="33">
        <f t="shared" si="0"/>
        <v>100</v>
      </c>
    </row>
    <row r="55" spans="1:6" ht="15.75" thickTop="1">
      <c r="A55" s="46"/>
      <c r="B55" s="8" t="s">
        <v>34</v>
      </c>
      <c r="C55" s="15">
        <v>0</v>
      </c>
      <c r="D55" s="15">
        <v>6890.29</v>
      </c>
      <c r="E55" s="15">
        <v>6890.29</v>
      </c>
      <c r="F55" s="29">
        <f t="shared" si="0"/>
        <v>100</v>
      </c>
    </row>
    <row r="56" spans="1:6" ht="15">
      <c r="A56" s="46"/>
      <c r="B56" s="13" t="s">
        <v>11</v>
      </c>
      <c r="C56" s="19">
        <v>0</v>
      </c>
      <c r="D56" s="19">
        <v>0</v>
      </c>
      <c r="E56" s="19">
        <v>0</v>
      </c>
      <c r="F56" s="34">
        <v>0</v>
      </c>
    </row>
    <row r="57" spans="1:6" ht="15">
      <c r="A57" s="46"/>
      <c r="B57" s="13" t="s">
        <v>12</v>
      </c>
      <c r="C57" s="19">
        <v>0</v>
      </c>
      <c r="D57" s="19">
        <v>0</v>
      </c>
      <c r="E57" s="19">
        <v>0</v>
      </c>
      <c r="F57" s="34">
        <v>0</v>
      </c>
    </row>
    <row r="58" spans="1:6" ht="15">
      <c r="A58" s="46"/>
      <c r="B58" s="13" t="s">
        <v>13</v>
      </c>
      <c r="C58" s="19">
        <v>0</v>
      </c>
      <c r="D58" s="19">
        <v>0</v>
      </c>
      <c r="E58" s="19">
        <v>0</v>
      </c>
      <c r="F58" s="34">
        <v>0</v>
      </c>
    </row>
    <row r="59" spans="1:6" ht="15.75" thickBot="1">
      <c r="A59" s="47"/>
      <c r="B59" s="14" t="s">
        <v>14</v>
      </c>
      <c r="C59" s="20">
        <v>0</v>
      </c>
      <c r="D59" s="20">
        <v>6890.29</v>
      </c>
      <c r="E59" s="20">
        <v>6890.29</v>
      </c>
      <c r="F59" s="35">
        <f t="shared" si="0"/>
        <v>100</v>
      </c>
    </row>
    <row r="60" spans="1:6" ht="15">
      <c r="A60" s="45" t="s">
        <v>35</v>
      </c>
      <c r="B60" s="4" t="s">
        <v>36</v>
      </c>
      <c r="C60" s="18">
        <v>0</v>
      </c>
      <c r="D60" s="18">
        <v>33278.71</v>
      </c>
      <c r="E60" s="18">
        <v>33283.23</v>
      </c>
      <c r="F60" s="26">
        <f t="shared" si="0"/>
        <v>100.01358225724495</v>
      </c>
    </row>
    <row r="61" spans="1:6" ht="15">
      <c r="A61" s="46"/>
      <c r="B61" s="11" t="s">
        <v>17</v>
      </c>
      <c r="C61" s="24">
        <v>0</v>
      </c>
      <c r="D61" s="24">
        <v>0</v>
      </c>
      <c r="E61" s="24">
        <v>0</v>
      </c>
      <c r="F61" s="32">
        <v>0</v>
      </c>
    </row>
    <row r="62" spans="1:6" ht="15.75" thickBot="1">
      <c r="A62" s="46"/>
      <c r="B62" s="12" t="s">
        <v>18</v>
      </c>
      <c r="C62" s="25">
        <v>0</v>
      </c>
      <c r="D62" s="25">
        <v>33278.71</v>
      </c>
      <c r="E62" s="25">
        <v>33283.23</v>
      </c>
      <c r="F62" s="33">
        <f t="shared" si="0"/>
        <v>100.01358225724495</v>
      </c>
    </row>
    <row r="63" spans="1:6" ht="15.75" thickTop="1">
      <c r="A63" s="46"/>
      <c r="B63" s="8" t="s">
        <v>37</v>
      </c>
      <c r="C63" s="15">
        <v>0</v>
      </c>
      <c r="D63" s="15">
        <v>48812.94</v>
      </c>
      <c r="E63" s="15">
        <v>40351.18</v>
      </c>
      <c r="F63" s="29">
        <f t="shared" si="0"/>
        <v>82.66492450567411</v>
      </c>
    </row>
    <row r="64" spans="1:6" ht="15">
      <c r="A64" s="46"/>
      <c r="B64" s="13" t="s">
        <v>11</v>
      </c>
      <c r="C64" s="19">
        <v>0</v>
      </c>
      <c r="D64" s="19">
        <v>0</v>
      </c>
      <c r="E64" s="19">
        <v>0</v>
      </c>
      <c r="F64" s="34">
        <v>0</v>
      </c>
    </row>
    <row r="65" spans="1:6" ht="15">
      <c r="A65" s="46"/>
      <c r="B65" s="13" t="s">
        <v>12</v>
      </c>
      <c r="C65" s="19">
        <v>0</v>
      </c>
      <c r="D65" s="19">
        <v>0</v>
      </c>
      <c r="E65" s="19">
        <v>0</v>
      </c>
      <c r="F65" s="34">
        <v>0</v>
      </c>
    </row>
    <row r="66" spans="1:6" ht="15">
      <c r="A66" s="46"/>
      <c r="B66" s="13" t="s">
        <v>13</v>
      </c>
      <c r="C66" s="19">
        <v>0</v>
      </c>
      <c r="D66" s="19">
        <v>0</v>
      </c>
      <c r="E66" s="19">
        <v>0</v>
      </c>
      <c r="F66" s="34">
        <v>0</v>
      </c>
    </row>
    <row r="67" spans="1:6" ht="15.75" thickBot="1">
      <c r="A67" s="47"/>
      <c r="B67" s="14" t="s">
        <v>14</v>
      </c>
      <c r="C67" s="20">
        <v>0</v>
      </c>
      <c r="D67" s="20">
        <v>48812.94</v>
      </c>
      <c r="E67" s="20">
        <v>40351.18</v>
      </c>
      <c r="F67" s="35">
        <f t="shared" si="0"/>
        <v>82.66492450567411</v>
      </c>
    </row>
    <row r="68" spans="1:6" ht="15">
      <c r="A68" s="45" t="s">
        <v>38</v>
      </c>
      <c r="B68" s="4" t="s">
        <v>39</v>
      </c>
      <c r="C68" s="18">
        <v>0</v>
      </c>
      <c r="D68" s="18">
        <f>SUM(D69:D70)</f>
        <v>152.21</v>
      </c>
      <c r="E68" s="18">
        <f>SUM(E69:E70)</f>
        <v>152.21</v>
      </c>
      <c r="F68" s="26">
        <f aca="true" t="shared" si="1" ref="F68:F98">E68/D68*100</f>
        <v>100</v>
      </c>
    </row>
    <row r="69" spans="1:6" ht="15">
      <c r="A69" s="46"/>
      <c r="B69" s="11" t="s">
        <v>17</v>
      </c>
      <c r="C69" s="24">
        <v>0</v>
      </c>
      <c r="D69" s="24">
        <v>152.21</v>
      </c>
      <c r="E69" s="24">
        <v>152.21</v>
      </c>
      <c r="F69" s="32">
        <f t="shared" si="1"/>
        <v>100</v>
      </c>
    </row>
    <row r="70" spans="1:6" ht="15.75" thickBot="1">
      <c r="A70" s="46"/>
      <c r="B70" s="12" t="s">
        <v>18</v>
      </c>
      <c r="C70" s="25">
        <v>0</v>
      </c>
      <c r="D70" s="25">
        <v>0</v>
      </c>
      <c r="E70" s="25">
        <v>0</v>
      </c>
      <c r="F70" s="33">
        <v>0</v>
      </c>
    </row>
    <row r="71" spans="1:6" ht="15.75" thickTop="1">
      <c r="A71" s="46"/>
      <c r="B71" s="8" t="s">
        <v>40</v>
      </c>
      <c r="C71" s="15">
        <v>0</v>
      </c>
      <c r="D71" s="15">
        <v>4275.4</v>
      </c>
      <c r="E71" s="15">
        <v>1435.31</v>
      </c>
      <c r="F71" s="29">
        <f t="shared" si="1"/>
        <v>33.571361743930396</v>
      </c>
    </row>
    <row r="72" spans="1:6" ht="15">
      <c r="A72" s="46"/>
      <c r="B72" s="13" t="s">
        <v>11</v>
      </c>
      <c r="C72" s="19">
        <v>0</v>
      </c>
      <c r="D72" s="19">
        <v>427.54</v>
      </c>
      <c r="E72" s="19">
        <v>143.53</v>
      </c>
      <c r="F72" s="34">
        <f t="shared" si="1"/>
        <v>33.57112784768677</v>
      </c>
    </row>
    <row r="73" spans="1:6" ht="15">
      <c r="A73" s="46"/>
      <c r="B73" s="13" t="s">
        <v>12</v>
      </c>
      <c r="C73" s="19">
        <v>0</v>
      </c>
      <c r="D73" s="19">
        <v>0</v>
      </c>
      <c r="E73" s="19">
        <v>0</v>
      </c>
      <c r="F73" s="34">
        <v>0</v>
      </c>
    </row>
    <row r="74" spans="1:6" ht="15">
      <c r="A74" s="46"/>
      <c r="B74" s="13" t="s">
        <v>13</v>
      </c>
      <c r="C74" s="19">
        <v>0</v>
      </c>
      <c r="D74" s="19">
        <f>3634.09+213.77</f>
        <v>3847.86</v>
      </c>
      <c r="E74" s="19">
        <f>1220.01+71.77</f>
        <v>1291.78</v>
      </c>
      <c r="F74" s="34">
        <f t="shared" si="1"/>
        <v>33.5713877324019</v>
      </c>
    </row>
    <row r="75" spans="1:6" ht="15.75" thickBot="1">
      <c r="A75" s="47"/>
      <c r="B75" s="14" t="s">
        <v>14</v>
      </c>
      <c r="C75" s="20">
        <v>0</v>
      </c>
      <c r="D75" s="20">
        <v>0</v>
      </c>
      <c r="E75" s="20">
        <v>0</v>
      </c>
      <c r="F75" s="35">
        <v>0</v>
      </c>
    </row>
    <row r="76" spans="1:6" ht="15">
      <c r="A76" s="48" t="s">
        <v>41</v>
      </c>
      <c r="B76" s="4" t="s">
        <v>42</v>
      </c>
      <c r="C76" s="18">
        <v>0</v>
      </c>
      <c r="D76" s="18">
        <v>0</v>
      </c>
      <c r="E76" s="18">
        <v>0</v>
      </c>
      <c r="F76" s="26">
        <v>0</v>
      </c>
    </row>
    <row r="77" spans="1:6" ht="15">
      <c r="A77" s="46"/>
      <c r="B77" s="11" t="s">
        <v>17</v>
      </c>
      <c r="C77" s="24">
        <v>0</v>
      </c>
      <c r="D77" s="24">
        <v>0</v>
      </c>
      <c r="E77" s="24">
        <v>0</v>
      </c>
      <c r="F77" s="32">
        <v>0</v>
      </c>
    </row>
    <row r="78" spans="1:6" ht="15.75" thickBot="1">
      <c r="A78" s="46"/>
      <c r="B78" s="12" t="s">
        <v>18</v>
      </c>
      <c r="C78" s="25">
        <v>0</v>
      </c>
      <c r="D78" s="25">
        <v>0</v>
      </c>
      <c r="E78" s="25">
        <v>0</v>
      </c>
      <c r="F78" s="33">
        <v>0</v>
      </c>
    </row>
    <row r="79" spans="1:6" ht="15.75" thickTop="1">
      <c r="A79" s="46"/>
      <c r="B79" s="8" t="s">
        <v>43</v>
      </c>
      <c r="C79" s="15">
        <v>0</v>
      </c>
      <c r="D79" s="15">
        <v>2094.4</v>
      </c>
      <c r="E79" s="15">
        <v>547.2</v>
      </c>
      <c r="F79" s="29">
        <f t="shared" si="1"/>
        <v>26.12681436210848</v>
      </c>
    </row>
    <row r="80" spans="1:6" ht="15">
      <c r="A80" s="46"/>
      <c r="B80" s="13" t="s">
        <v>11</v>
      </c>
      <c r="C80" s="19">
        <v>0</v>
      </c>
      <c r="D80" s="19">
        <v>1094.4</v>
      </c>
      <c r="E80" s="19">
        <v>547.2</v>
      </c>
      <c r="F80" s="34">
        <f t="shared" si="1"/>
        <v>50</v>
      </c>
    </row>
    <row r="81" spans="1:6" ht="15">
      <c r="A81" s="46"/>
      <c r="B81" s="13" t="s">
        <v>12</v>
      </c>
      <c r="C81" s="19">
        <v>0</v>
      </c>
      <c r="D81" s="19">
        <v>1000</v>
      </c>
      <c r="E81" s="19">
        <v>0</v>
      </c>
      <c r="F81" s="34">
        <f t="shared" si="1"/>
        <v>0</v>
      </c>
    </row>
    <row r="82" spans="1:6" ht="15">
      <c r="A82" s="46"/>
      <c r="B82" s="13" t="s">
        <v>13</v>
      </c>
      <c r="C82" s="19">
        <v>0</v>
      </c>
      <c r="D82" s="19">
        <v>0</v>
      </c>
      <c r="E82" s="19">
        <v>0</v>
      </c>
      <c r="F82" s="34">
        <v>0</v>
      </c>
    </row>
    <row r="83" spans="1:6" ht="15.75" thickBot="1">
      <c r="A83" s="49"/>
      <c r="B83" s="14" t="s">
        <v>14</v>
      </c>
      <c r="C83" s="20">
        <v>0</v>
      </c>
      <c r="D83" s="20">
        <v>0</v>
      </c>
      <c r="E83" s="20">
        <v>0</v>
      </c>
      <c r="F83" s="35">
        <v>0</v>
      </c>
    </row>
    <row r="84" spans="1:6" ht="15">
      <c r="A84" s="45" t="s">
        <v>44</v>
      </c>
      <c r="B84" s="4" t="s">
        <v>48</v>
      </c>
      <c r="C84" s="18">
        <f>SUM(C85:C86)</f>
        <v>1462656.55</v>
      </c>
      <c r="D84" s="18">
        <f>SUM(D85:D86)</f>
        <v>1420368.34</v>
      </c>
      <c r="E84" s="18">
        <f>SUM(E85:E86)</f>
        <v>0</v>
      </c>
      <c r="F84" s="26">
        <f t="shared" si="1"/>
        <v>0</v>
      </c>
    </row>
    <row r="85" spans="1:6" ht="15">
      <c r="A85" s="46"/>
      <c r="B85" s="11" t="s">
        <v>17</v>
      </c>
      <c r="C85" s="24">
        <v>1339193.3</v>
      </c>
      <c r="D85" s="24">
        <v>1332184.37</v>
      </c>
      <c r="E85" s="24">
        <v>0</v>
      </c>
      <c r="F85" s="32">
        <f t="shared" si="1"/>
        <v>0</v>
      </c>
    </row>
    <row r="86" spans="1:6" ht="15.75" thickBot="1">
      <c r="A86" s="46"/>
      <c r="B86" s="12" t="s">
        <v>18</v>
      </c>
      <c r="C86" s="25">
        <v>123463.25</v>
      </c>
      <c r="D86" s="25">
        <v>88183.97</v>
      </c>
      <c r="E86" s="25">
        <v>0</v>
      </c>
      <c r="F86" s="33">
        <f>E86/D86*100</f>
        <v>0</v>
      </c>
    </row>
    <row r="87" spans="1:6" ht="15.75" thickTop="1">
      <c r="A87" s="46"/>
      <c r="B87" s="8" t="s">
        <v>49</v>
      </c>
      <c r="C87" s="15">
        <f>SUM(C88:C91)</f>
        <v>1021939.63</v>
      </c>
      <c r="D87" s="15">
        <f>SUM(D88:D91)</f>
        <v>490877.2799999999</v>
      </c>
      <c r="E87" s="15">
        <v>0</v>
      </c>
      <c r="F87" s="29">
        <f t="shared" si="1"/>
        <v>0</v>
      </c>
    </row>
    <row r="88" spans="1:6" ht="15">
      <c r="A88" s="46"/>
      <c r="B88" s="13" t="s">
        <v>11</v>
      </c>
      <c r="C88" s="19">
        <f>177.4+59553.15+4168.8+50.05+161.21+400+13940+801.84</f>
        <v>79252.45000000001</v>
      </c>
      <c r="D88" s="19">
        <f>28714.65+26.77+50.05+3861+56.07</f>
        <v>32708.54</v>
      </c>
      <c r="E88" s="19">
        <v>0</v>
      </c>
      <c r="F88" s="34">
        <f t="shared" si="1"/>
        <v>0</v>
      </c>
    </row>
    <row r="89" spans="1:6" ht="15">
      <c r="A89" s="46"/>
      <c r="B89" s="13" t="s">
        <v>12</v>
      </c>
      <c r="C89" s="19">
        <f>35005.94</f>
        <v>35005.94</v>
      </c>
      <c r="D89" s="19">
        <f>14989.63</f>
        <v>14989.63</v>
      </c>
      <c r="E89" s="19">
        <v>0</v>
      </c>
      <c r="F89" s="34">
        <f t="shared" si="1"/>
        <v>0</v>
      </c>
    </row>
    <row r="90" spans="1:6" ht="15">
      <c r="A90" s="46"/>
      <c r="B90" s="13" t="s">
        <v>13</v>
      </c>
      <c r="C90" s="19">
        <f>1005.24+734487.6+37519.03+283.6+913.52+400+5065.23+4543.77</f>
        <v>784217.99</v>
      </c>
      <c r="D90" s="19">
        <f>354147.3+240.88+283.6+5.6+317.76</f>
        <v>354995.13999999996</v>
      </c>
      <c r="E90" s="19">
        <v>0</v>
      </c>
      <c r="F90" s="34">
        <f t="shared" si="1"/>
        <v>0</v>
      </c>
    </row>
    <row r="91" spans="1:6" ht="15.75" thickBot="1">
      <c r="A91" s="47"/>
      <c r="B91" s="14" t="s">
        <v>14</v>
      </c>
      <c r="C91" s="20">
        <f>35017.72+88445.53</f>
        <v>123463.25</v>
      </c>
      <c r="D91" s="20">
        <f>33015+55168.97</f>
        <v>88183.97</v>
      </c>
      <c r="E91" s="20">
        <v>0</v>
      </c>
      <c r="F91" s="35">
        <f t="shared" si="1"/>
        <v>0</v>
      </c>
    </row>
    <row r="92" spans="1:6" ht="15">
      <c r="A92" s="48" t="s">
        <v>45</v>
      </c>
      <c r="B92" s="4" t="s">
        <v>46</v>
      </c>
      <c r="C92" s="18">
        <v>0</v>
      </c>
      <c r="D92" s="18">
        <v>241.21</v>
      </c>
      <c r="E92" s="18">
        <v>288.48</v>
      </c>
      <c r="F92" s="26">
        <f t="shared" si="1"/>
        <v>119.59703163218774</v>
      </c>
    </row>
    <row r="93" spans="1:6" ht="15">
      <c r="A93" s="46"/>
      <c r="B93" s="11" t="s">
        <v>17</v>
      </c>
      <c r="C93" s="24">
        <v>0</v>
      </c>
      <c r="D93" s="24">
        <v>241.21</v>
      </c>
      <c r="E93" s="24">
        <v>288.48</v>
      </c>
      <c r="F93" s="32">
        <f t="shared" si="1"/>
        <v>119.59703163218774</v>
      </c>
    </row>
    <row r="94" spans="1:6" ht="15.75" thickBot="1">
      <c r="A94" s="46"/>
      <c r="B94" s="12" t="s">
        <v>18</v>
      </c>
      <c r="C94" s="25">
        <v>0</v>
      </c>
      <c r="D94" s="25">
        <v>0</v>
      </c>
      <c r="E94" s="25">
        <v>0</v>
      </c>
      <c r="F94" s="33">
        <v>0</v>
      </c>
    </row>
    <row r="95" spans="1:6" ht="15.75" thickTop="1">
      <c r="A95" s="46"/>
      <c r="B95" s="8" t="s">
        <v>47</v>
      </c>
      <c r="C95" s="15">
        <v>0</v>
      </c>
      <c r="D95" s="15">
        <v>4480.43</v>
      </c>
      <c r="E95" s="15">
        <v>424.32</v>
      </c>
      <c r="F95" s="29">
        <f t="shared" si="1"/>
        <v>9.470519570666209</v>
      </c>
    </row>
    <row r="96" spans="1:6" ht="15">
      <c r="A96" s="46"/>
      <c r="B96" s="13" t="s">
        <v>11</v>
      </c>
      <c r="C96" s="19">
        <v>0</v>
      </c>
      <c r="D96" s="19">
        <v>784.69</v>
      </c>
      <c r="E96" s="19">
        <v>133.67</v>
      </c>
      <c r="F96" s="34">
        <f t="shared" si="1"/>
        <v>17.034752577450966</v>
      </c>
    </row>
    <row r="97" spans="1:6" ht="15">
      <c r="A97" s="46"/>
      <c r="B97" s="13" t="s">
        <v>12</v>
      </c>
      <c r="C97" s="19">
        <v>0</v>
      </c>
      <c r="D97" s="19">
        <v>0</v>
      </c>
      <c r="E97" s="19">
        <v>0</v>
      </c>
      <c r="F97" s="34">
        <v>0</v>
      </c>
    </row>
    <row r="98" spans="1:6" ht="15">
      <c r="A98" s="46"/>
      <c r="B98" s="13" t="s">
        <v>13</v>
      </c>
      <c r="C98" s="19">
        <v>0</v>
      </c>
      <c r="D98" s="19">
        <v>3695.75</v>
      </c>
      <c r="E98" s="19">
        <f>286.86+3.79</f>
        <v>290.65000000000003</v>
      </c>
      <c r="F98" s="34">
        <f t="shared" si="1"/>
        <v>7.8644388825001705</v>
      </c>
    </row>
    <row r="99" spans="1:6" ht="15.75" thickBot="1">
      <c r="A99" s="47"/>
      <c r="B99" s="14" t="s">
        <v>14</v>
      </c>
      <c r="C99" s="20">
        <v>0</v>
      </c>
      <c r="D99" s="20">
        <v>0</v>
      </c>
      <c r="E99" s="20">
        <v>0</v>
      </c>
      <c r="F99" s="35">
        <v>0</v>
      </c>
    </row>
  </sheetData>
  <sheetProtection/>
  <mergeCells count="14">
    <mergeCell ref="A92:A99"/>
    <mergeCell ref="A68:A75"/>
    <mergeCell ref="A76:A83"/>
    <mergeCell ref="A84:A91"/>
    <mergeCell ref="A36:A43"/>
    <mergeCell ref="A44:A51"/>
    <mergeCell ref="A52:A59"/>
    <mergeCell ref="A60:A67"/>
    <mergeCell ref="A1:F1"/>
    <mergeCell ref="A3:B3"/>
    <mergeCell ref="A4:A11"/>
    <mergeCell ref="A12:A19"/>
    <mergeCell ref="A20:A27"/>
    <mergeCell ref="A28:A35"/>
  </mergeCells>
  <printOptions/>
  <pageMargins left="0.3937007874015748" right="0.31496062992125984" top="0.4724409448818898" bottom="0.4724409448818898" header="0.4724409448818898" footer="0.5118110236220472"/>
  <pageSetup fitToHeight="0" fitToWidth="1" horizontalDpi="600" verticalDpi="600" orientation="portrait" paperSize="9" scale="83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Goth Jiří</dc:creator>
  <cp:keywords/>
  <dc:description/>
  <cp:lastModifiedBy>prantlova</cp:lastModifiedBy>
  <cp:lastPrinted>2011-08-25T11:20:38Z</cp:lastPrinted>
  <dcterms:created xsi:type="dcterms:W3CDTF">2001-10-24T13:08:44Z</dcterms:created>
  <dcterms:modified xsi:type="dcterms:W3CDTF">2011-08-25T11:20:43Z</dcterms:modified>
  <cp:category/>
  <cp:version/>
  <cp:contentType/>
  <cp:contentStatus/>
</cp:coreProperties>
</file>