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<sst xmlns="http://schemas.openxmlformats.org/spreadsheetml/2006/main" count="63" uniqueCount="52">
  <si>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</si>
  <si>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</si>
  <si>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</si>
  <si>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</si>
  <si>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</si>
  <si>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</si>
  <si>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</si>
  <si>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</si>
  <si>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</si>
  <si>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</si>
  <si>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</si>
  <si>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</si>
  <si>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</si>
  <si>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</si>
  <si>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</si>
  <si>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</si>
  <si>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</si>
  <si>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</si>
  <si>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</si>
  <si>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</si>
  <si>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</si>
  <si>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</si>
  <si>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</si>
  <si>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</si>
  <si>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</si>
  <si>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</si>
  <si>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</si>
  <si>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</si>
  <si>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</si>
  <si>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</si>
  <si>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</si>
  <si>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</si>
  <si>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</si>
  <si>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</si>
  <si>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</si>
  <si>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</si>
  <si>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</si>
  <si>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</si>
  <si>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</si>
  <si>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</si>
  <si>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</si>
  <si>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</si>
  <si>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Snížení energetické náročnosti, snížení provozních nákladů na vytápění objektu školy.</t>
  </si>
  <si>
    <t>OPŽP, prioritní osa 3, oblast podpory 3.2.1. a 3.1.1.</t>
  </si>
  <si>
    <t>Předpokládané datum podání žádosti: červenec - srpen 2011</t>
  </si>
  <si>
    <t>předfinancování způsobilých výdajů</t>
  </si>
  <si>
    <t>Mgr. Bízková Marie</t>
  </si>
  <si>
    <t>snížení energetické náročnosti MŠ pro zrakově postižené, Zachariášova 3, České Budějovice - zateplení obalových konstrukcí, zateplení střechy a výměna otvorových výplní v objektu. Instalace tepelného čerpadla na elektrický pohon výměnou za akumulační kamna. Zpracování projektové dokumentace v červnu 2011. Podání žádosti o financování na SFŽP - červenec - srpen 2011. Realizace plánována na rok 2012.</t>
  </si>
  <si>
    <t>90% z CZV</t>
  </si>
  <si>
    <t>zpracování PD červen 2011, podání žádosti červenec - srpen 2011, realizace stavby 2012</t>
  </si>
  <si>
    <t>Mateřská škola pro zrakově postižené, České Budějovice, Zachariášova 3</t>
  </si>
  <si>
    <t>Snížení energetické náročnosti MŠ pro zrakově postižené Č. Budějovice a využití OZE pro systém vytápění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</si>
</sst>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40" xfId="0" applyNumberFormat="1" applyFill="1" applyBorder="1" applyAlignment="1">
      <alignment/>
    </xf>
    <xf numFmtId="166" fontId="0" fillId="0" borderId="41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6" fontId="0" fillId="0" borderId="22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2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6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25" t="s">
        <v>38</v>
      </c>
      <c r="B2" s="126"/>
      <c r="C2" s="126"/>
      <c r="D2" s="126"/>
      <c r="E2" s="126"/>
      <c r="F2" s="126"/>
      <c r="G2" s="12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28" t="s">
        <v>51</v>
      </c>
      <c r="D4" s="129"/>
      <c r="E4" s="129"/>
      <c r="F4" s="129"/>
      <c r="G4" s="130"/>
    </row>
    <row r="5" spans="1:7" ht="12.75">
      <c r="A5" s="18"/>
      <c r="B5" s="16"/>
      <c r="C5" s="131"/>
      <c r="D5" s="132"/>
      <c r="E5" s="132"/>
      <c r="F5" s="132"/>
      <c r="G5" s="133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34" t="s">
        <v>42</v>
      </c>
      <c r="D7" s="135"/>
      <c r="E7" s="135"/>
      <c r="F7" s="135"/>
      <c r="G7" s="136"/>
    </row>
    <row r="8" spans="1:7" ht="24" customHeight="1">
      <c r="A8" s="18"/>
      <c r="B8" s="16"/>
      <c r="C8" s="137"/>
      <c r="D8" s="138"/>
      <c r="E8" s="138"/>
      <c r="F8" s="138"/>
      <c r="G8" s="139"/>
    </row>
    <row r="9" spans="1:7" ht="24" customHeight="1">
      <c r="A9" s="18"/>
      <c r="B9" s="16"/>
      <c r="C9" s="140"/>
      <c r="D9" s="141"/>
      <c r="E9" s="141"/>
      <c r="F9" s="141"/>
      <c r="G9" s="142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34" t="s">
        <v>47</v>
      </c>
      <c r="D11" s="135"/>
      <c r="E11" s="135"/>
      <c r="F11" s="135"/>
      <c r="G11" s="136"/>
    </row>
    <row r="12" spans="1:9" ht="22.5" customHeight="1">
      <c r="A12" s="18"/>
      <c r="B12" s="16"/>
      <c r="C12" s="137"/>
      <c r="D12" s="138"/>
      <c r="E12" s="138"/>
      <c r="F12" s="138"/>
      <c r="G12" s="139"/>
      <c r="I12" s="74"/>
    </row>
    <row r="13" spans="1:7" ht="12.75">
      <c r="A13" s="18"/>
      <c r="B13" s="16"/>
      <c r="C13" s="137"/>
      <c r="D13" s="138"/>
      <c r="E13" s="138"/>
      <c r="F13" s="138"/>
      <c r="G13" s="139"/>
    </row>
    <row r="14" spans="1:7" ht="7.5" customHeight="1">
      <c r="A14" s="18"/>
      <c r="B14" s="16"/>
      <c r="C14" s="140"/>
      <c r="D14" s="141"/>
      <c r="E14" s="141"/>
      <c r="F14" s="141"/>
      <c r="G14" s="142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8" t="s">
        <v>43</v>
      </c>
      <c r="D16" s="124"/>
      <c r="E16" s="124"/>
      <c r="F16" s="124"/>
      <c r="G16" s="109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48" t="s">
        <v>44</v>
      </c>
      <c r="B18" s="124"/>
      <c r="C18" s="124"/>
      <c r="D18" s="124"/>
      <c r="E18" s="60"/>
      <c r="F18" s="124"/>
      <c r="G18" s="109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88" t="s">
        <v>50</v>
      </c>
      <c r="D20" s="89"/>
      <c r="E20" s="89"/>
      <c r="F20" s="89"/>
      <c r="G20" s="90"/>
    </row>
    <row r="21" spans="1:7" ht="24.75" customHeight="1">
      <c r="A21" s="91" t="s">
        <v>37</v>
      </c>
      <c r="B21" s="92"/>
      <c r="C21" s="93"/>
      <c r="D21" s="149" t="s">
        <v>50</v>
      </c>
      <c r="E21" s="150"/>
      <c r="F21" s="150"/>
      <c r="G21" s="151"/>
    </row>
    <row r="22" spans="1:7" ht="12.75">
      <c r="A22" s="14" t="s">
        <v>22</v>
      </c>
      <c r="B22" s="59"/>
      <c r="C22" s="145" t="s">
        <v>39</v>
      </c>
      <c r="D22" s="146"/>
      <c r="E22" s="146"/>
      <c r="F22" s="146"/>
      <c r="G22" s="147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46</v>
      </c>
      <c r="F24" s="124"/>
      <c r="G24" s="109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43" t="s">
        <v>11</v>
      </c>
      <c r="B26" s="105"/>
      <c r="C26" s="105"/>
      <c r="D26" s="105"/>
      <c r="E26" s="105"/>
      <c r="F26" s="106">
        <v>6084000</v>
      </c>
      <c r="G26" s="107"/>
      <c r="J26" s="54">
        <f>G42*0.9</f>
        <v>151200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106">
        <v>1352000</v>
      </c>
      <c r="G27" s="107"/>
      <c r="J27" s="63">
        <f>F26-F28</f>
        <v>1352000</v>
      </c>
      <c r="L27" s="64">
        <v>0.05</v>
      </c>
      <c r="M27" s="63">
        <f>F28*0.05</f>
        <v>236600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106">
        <v>4732000</v>
      </c>
      <c r="G28" s="107"/>
      <c r="I28" s="63">
        <f>F26-F28</f>
        <v>1352000</v>
      </c>
      <c r="J28" s="63">
        <f>SUM(F29:G32)</f>
        <v>4732000</v>
      </c>
      <c r="L28" s="64">
        <v>0.85</v>
      </c>
      <c r="M28" s="63">
        <f>F28*0.85</f>
        <v>4022200</v>
      </c>
    </row>
    <row r="29" spans="1:13" s="13" customFormat="1" ht="13.5" thickBot="1">
      <c r="A29" s="91" t="s">
        <v>36</v>
      </c>
      <c r="B29" s="92"/>
      <c r="C29" s="92"/>
      <c r="D29" s="92"/>
      <c r="E29" s="92"/>
      <c r="F29" s="106">
        <v>0</v>
      </c>
      <c r="G29" s="107"/>
      <c r="I29" s="72">
        <f>SUM(F29:G32)</f>
        <v>4732000</v>
      </c>
      <c r="J29" s="63">
        <f>(F28-G42)*0.1</f>
        <v>456400</v>
      </c>
      <c r="M29" s="63">
        <f>SUM(M27:M28)</f>
        <v>4258800</v>
      </c>
    </row>
    <row r="30" spans="1:14" s="13" customFormat="1" ht="13.5" thickBot="1">
      <c r="A30" s="143" t="s">
        <v>9</v>
      </c>
      <c r="B30" s="105"/>
      <c r="C30" s="105"/>
      <c r="D30" s="105"/>
      <c r="E30" s="144"/>
      <c r="F30" s="106">
        <v>473200</v>
      </c>
      <c r="G30" s="107"/>
      <c r="I30" s="13">
        <f>(F30/F28)*100</f>
        <v>10</v>
      </c>
      <c r="J30" s="63">
        <f>F28/10</f>
        <v>473200</v>
      </c>
      <c r="M30" s="84">
        <f>F31+F32</f>
        <v>4258800</v>
      </c>
      <c r="N30" s="85" t="s">
        <v>48</v>
      </c>
    </row>
    <row r="31" spans="1:13" s="13" customFormat="1" ht="13.5" thickBot="1">
      <c r="A31" s="143" t="s">
        <v>41</v>
      </c>
      <c r="B31" s="105"/>
      <c r="C31" s="105"/>
      <c r="D31" s="105"/>
      <c r="E31" s="144"/>
      <c r="F31" s="106">
        <v>236600</v>
      </c>
      <c r="G31" s="107"/>
      <c r="I31" s="72">
        <f>F29+F30+F31+F32</f>
        <v>4732000</v>
      </c>
      <c r="J31" s="13">
        <f>(F28-G42)*0.1</f>
        <v>456400</v>
      </c>
      <c r="M31" s="86">
        <f>M30/9*10</f>
        <v>4732000</v>
      </c>
    </row>
    <row r="32" spans="1:11" s="13" customFormat="1" ht="13.5" thickBot="1">
      <c r="A32" s="143" t="s">
        <v>40</v>
      </c>
      <c r="B32" s="105"/>
      <c r="C32" s="105"/>
      <c r="D32" s="105"/>
      <c r="E32" s="105"/>
      <c r="F32" s="106">
        <v>4022200</v>
      </c>
      <c r="G32" s="107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106">
        <v>4191200</v>
      </c>
      <c r="G34" s="107"/>
      <c r="I34" s="86">
        <f>F36+F38+F40</f>
        <v>4191200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45</v>
      </c>
      <c r="C36" s="105"/>
      <c r="D36" s="105"/>
      <c r="E36" s="105"/>
      <c r="F36" s="106">
        <v>2366000</v>
      </c>
      <c r="G36" s="107"/>
      <c r="I36" s="63">
        <f>F28/2</f>
        <v>2366000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106">
        <f>F30</f>
        <v>473200</v>
      </c>
      <c r="G38" s="107"/>
      <c r="I38" s="63">
        <f>F30</f>
        <v>473200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106">
        <f>F27</f>
        <v>1352000</v>
      </c>
      <c r="G40" s="107"/>
      <c r="I40" s="63">
        <f>F27</f>
        <v>1352000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9" t="s">
        <v>32</v>
      </c>
      <c r="B42" s="120"/>
      <c r="C42" s="52" t="s">
        <v>28</v>
      </c>
      <c r="D42" s="49" t="s">
        <v>26</v>
      </c>
      <c r="E42" s="53" t="s">
        <v>33</v>
      </c>
      <c r="F42" s="50" t="s">
        <v>27</v>
      </c>
      <c r="G42" s="87">
        <v>168000</v>
      </c>
      <c r="I42" s="63"/>
      <c r="K42" s="84">
        <v>2000000</v>
      </c>
      <c r="M42" s="86">
        <f>K42*1.2*0.07</f>
        <v>168000.00000000003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21">
        <v>2010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2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2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2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21">
        <v>2011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22"/>
      <c r="E52" s="56" t="s">
        <v>18</v>
      </c>
      <c r="F52" s="76"/>
      <c r="G52" s="66"/>
      <c r="I52" s="73">
        <f>SUM(F57:F59,F52:F54)</f>
        <v>4191200</v>
      </c>
      <c r="J52" s="73">
        <f>I52-F56</f>
        <v>0</v>
      </c>
      <c r="M52" s="83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122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23"/>
      <c r="E54" s="58" t="s">
        <v>23</v>
      </c>
      <c r="F54" s="78"/>
      <c r="G54" s="68"/>
      <c r="I54" s="83">
        <f>F51+F56</f>
        <v>4191200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121">
        <v>2012</v>
      </c>
      <c r="E56" s="32" t="s">
        <v>6</v>
      </c>
      <c r="F56" s="80">
        <v>4191200</v>
      </c>
      <c r="G56" s="25"/>
      <c r="M56" s="83">
        <f>SUM(F57:F59)</f>
        <v>4191200</v>
      </c>
    </row>
    <row r="57" spans="1:9" s="13" customFormat="1" ht="12.75">
      <c r="A57" s="18"/>
      <c r="B57" s="16"/>
      <c r="C57" s="16"/>
      <c r="D57" s="122"/>
      <c r="E57" s="31" t="s">
        <v>18</v>
      </c>
      <c r="F57" s="81">
        <f>F38</f>
        <v>473200</v>
      </c>
      <c r="G57" s="24"/>
      <c r="I57" s="63">
        <f>F52+F57</f>
        <v>473200</v>
      </c>
    </row>
    <row r="58" spans="1:9" s="13" customFormat="1" ht="12.75">
      <c r="A58" s="18"/>
      <c r="B58" s="16"/>
      <c r="C58" s="16"/>
      <c r="D58" s="122"/>
      <c r="E58" s="27" t="s">
        <v>19</v>
      </c>
      <c r="F58" s="82">
        <v>2366000</v>
      </c>
      <c r="G58" s="28"/>
      <c r="I58" s="63">
        <f>F53+F58</f>
        <v>2366000</v>
      </c>
    </row>
    <row r="59" spans="1:9" s="13" customFormat="1" ht="12.75" customHeight="1" thickBot="1">
      <c r="A59" s="18"/>
      <c r="B59" s="16"/>
      <c r="C59" s="16"/>
      <c r="D59" s="123"/>
      <c r="E59" s="35" t="s">
        <v>23</v>
      </c>
      <c r="F59" s="78">
        <v>1352000</v>
      </c>
      <c r="G59" s="29"/>
      <c r="I59" s="63">
        <f>F54+F59</f>
        <v>1352000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8">
        <v>2012</v>
      </c>
      <c r="G63" s="109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10" t="s">
        <v>49</v>
      </c>
      <c r="F65" s="111"/>
      <c r="G65" s="112"/>
    </row>
    <row r="66" spans="1:7" ht="12.75">
      <c r="A66" s="94"/>
      <c r="B66" s="95"/>
      <c r="C66" s="95"/>
      <c r="D66" s="96"/>
      <c r="E66" s="113"/>
      <c r="F66" s="114"/>
      <c r="G66" s="115"/>
    </row>
    <row r="67" spans="1:7" ht="12.75">
      <c r="A67" s="97"/>
      <c r="B67" s="98"/>
      <c r="C67" s="98"/>
      <c r="D67" s="99"/>
      <c r="E67" s="113"/>
      <c r="F67" s="114"/>
      <c r="G67" s="115"/>
    </row>
    <row r="68" spans="1:7" ht="12.75">
      <c r="A68" s="97"/>
      <c r="B68" s="98"/>
      <c r="C68" s="98"/>
      <c r="D68" s="99"/>
      <c r="E68" s="113"/>
      <c r="F68" s="114"/>
      <c r="G68" s="115"/>
    </row>
    <row r="69" spans="1:7" ht="13.5" thickBot="1">
      <c r="A69" s="100"/>
      <c r="B69" s="101"/>
      <c r="C69" s="101"/>
      <c r="D69" s="102"/>
      <c r="E69" s="116"/>
      <c r="F69" s="117"/>
      <c r="G69" s="118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C22:G22"/>
    <mergeCell ref="A29:E29"/>
    <mergeCell ref="C16:G16"/>
    <mergeCell ref="A18:D18"/>
    <mergeCell ref="F18:G18"/>
    <mergeCell ref="D21:G21"/>
    <mergeCell ref="F27:G27"/>
    <mergeCell ref="A26:E26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40:G40"/>
    <mergeCell ref="F30:G30"/>
    <mergeCell ref="D56:D59"/>
    <mergeCell ref="E24:G24"/>
    <mergeCell ref="F34:G34"/>
    <mergeCell ref="D51:D54"/>
    <mergeCell ref="A30:E30"/>
    <mergeCell ref="F31:G31"/>
    <mergeCell ref="A32:E32"/>
    <mergeCell ref="F32:G32"/>
    <mergeCell ref="C20:G20"/>
    <mergeCell ref="A21:C21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8" r:id="rId1"/>
  <headerFooter scaleWithDoc="0" alignWithMargins="0">
    <oddHeader>&amp;R&amp;12Příloha mat. č. 266/ZK/11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2011-06-08T14:02:55Z</cp:lastPrinted>
  <dcterms:created xsi:type="dcterms:W3CDTF">2007-09-24T07:15:17Z</dcterms:created>
  <dcterms:modified xsi:type="dcterms:W3CDTF">2011-06-08T14:02:57Z</dcterms:modified>
  <cp:category/>
  <cp:version/>
  <cp:contentType/>
  <cp:contentStatus/>
</cp:coreProperties>
</file>