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<sst xmlns="http://schemas.openxmlformats.org/spreadsheetml/2006/main" count="64" uniqueCount="53">
  <si>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</si>
  <si>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</si>
  <si>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</si>
  <si>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</si>
  <si>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</si>
  <si>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</si>
  <si>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</si>
  <si>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</si>
  <si>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</si>
  <si>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</si>
  <si>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</si>
  <si>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</si>
  <si>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</si>
  <si>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</si>
  <si>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</si>
  <si>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</si>
  <si>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</si>
  <si>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</si>
  <si>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</si>
  <si>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</si>
  <si>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</si>
  <si>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</si>
  <si>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</si>
  <si>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</si>
  <si>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</si>
  <si>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</si>
  <si>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</si>
  <si>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</si>
  <si>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</si>
  <si>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</si>
  <si>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</si>
  <si>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</si>
  <si>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</si>
  <si>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</si>
  <si>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</si>
  <si>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</si>
  <si>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</si>
  <si>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</si>
  <si>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</si>
  <si>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</si>
  <si>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</si>
  <si>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</si>
  <si>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Snížení energetické náročnosti, snížení provozních nákladů na vytápění objektu školy.</t>
  </si>
  <si>
    <t>OPŽP, prioritní osa 3, oblast podpory 3.2.1. a 3.1.1.</t>
  </si>
  <si>
    <t>Předpokládané datum podání žádosti: červenec - srpen 2011</t>
  </si>
  <si>
    <t>Mgr. Jiří Novotný</t>
  </si>
  <si>
    <t>předfinancování způsobilých výdajů</t>
  </si>
  <si>
    <t>992  000 Kč</t>
  </si>
  <si>
    <t>Střední uměleckoprůmyslová škola, Bechyně, Písecká 203</t>
  </si>
  <si>
    <t>Snížení energetické náročnosti SUPŠ Bechyně, Písecká 203 - zateplení obalových konstrukcí, zateplení střechy a výměna otvorových výplní v objektu. Instalace plynového tepelného čerpadla. Zpracování projektové dokumentace v červnu 2011. Podání žádosti o financování na SFŽP - červenec - srpen 2011. Realizace plánována na rok 2012.</t>
  </si>
  <si>
    <t>90% z CZV</t>
  </si>
  <si>
    <t>zpracování PD červen 2011, podání žádosti červenec - srpen 2011, realizace stavby 2012</t>
  </si>
  <si>
    <t>Snížení energetické náročnosti SUPŠ Bechyně a využití OZE pro systém vytápění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</si>
</sst>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7" fillId="0" borderId="4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49" fontId="0" fillId="0" borderId="44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94" t="s">
        <v>38</v>
      </c>
      <c r="B2" s="95"/>
      <c r="C2" s="95"/>
      <c r="D2" s="95"/>
      <c r="E2" s="95"/>
      <c r="F2" s="95"/>
      <c r="G2" s="96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97" t="s">
        <v>52</v>
      </c>
      <c r="D4" s="98"/>
      <c r="E4" s="98"/>
      <c r="F4" s="98"/>
      <c r="G4" s="99"/>
    </row>
    <row r="5" spans="1:7" ht="12.75">
      <c r="A5" s="18"/>
      <c r="B5" s="16"/>
      <c r="C5" s="100"/>
      <c r="D5" s="101"/>
      <c r="E5" s="101"/>
      <c r="F5" s="101"/>
      <c r="G5" s="102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03" t="s">
        <v>42</v>
      </c>
      <c r="D7" s="104"/>
      <c r="E7" s="104"/>
      <c r="F7" s="104"/>
      <c r="G7" s="105"/>
    </row>
    <row r="8" spans="1:7" ht="24" customHeight="1">
      <c r="A8" s="18"/>
      <c r="B8" s="16"/>
      <c r="C8" s="106"/>
      <c r="D8" s="107"/>
      <c r="E8" s="107"/>
      <c r="F8" s="107"/>
      <c r="G8" s="108"/>
    </row>
    <row r="9" spans="1:7" ht="24" customHeight="1">
      <c r="A9" s="18"/>
      <c r="B9" s="16"/>
      <c r="C9" s="109"/>
      <c r="D9" s="110"/>
      <c r="E9" s="110"/>
      <c r="F9" s="110"/>
      <c r="G9" s="111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03" t="s">
        <v>49</v>
      </c>
      <c r="D11" s="104"/>
      <c r="E11" s="104"/>
      <c r="F11" s="104"/>
      <c r="G11" s="105"/>
    </row>
    <row r="12" spans="1:9" ht="22.5" customHeight="1">
      <c r="A12" s="18"/>
      <c r="B12" s="16"/>
      <c r="C12" s="106"/>
      <c r="D12" s="107"/>
      <c r="E12" s="107"/>
      <c r="F12" s="107"/>
      <c r="G12" s="108"/>
      <c r="I12" s="74"/>
    </row>
    <row r="13" spans="1:7" ht="12.75">
      <c r="A13" s="18"/>
      <c r="B13" s="16"/>
      <c r="C13" s="106"/>
      <c r="D13" s="107"/>
      <c r="E13" s="107"/>
      <c r="F13" s="107"/>
      <c r="G13" s="108"/>
    </row>
    <row r="14" spans="1:7" ht="7.5" customHeight="1">
      <c r="A14" s="18"/>
      <c r="B14" s="16"/>
      <c r="C14" s="109"/>
      <c r="D14" s="110"/>
      <c r="E14" s="110"/>
      <c r="F14" s="110"/>
      <c r="G14" s="111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18" t="s">
        <v>43</v>
      </c>
      <c r="D16" s="119"/>
      <c r="E16" s="119"/>
      <c r="F16" s="119"/>
      <c r="G16" s="120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1" t="s">
        <v>44</v>
      </c>
      <c r="B18" s="119"/>
      <c r="C18" s="119"/>
      <c r="D18" s="119"/>
      <c r="E18" s="60"/>
      <c r="F18" s="119"/>
      <c r="G18" s="120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5" t="s">
        <v>48</v>
      </c>
      <c r="D20" s="126"/>
      <c r="E20" s="126"/>
      <c r="F20" s="126"/>
      <c r="G20" s="127"/>
    </row>
    <row r="21" spans="1:7" ht="12.75">
      <c r="A21" s="116" t="s">
        <v>37</v>
      </c>
      <c r="B21" s="117"/>
      <c r="C21" s="128"/>
      <c r="D21" s="122" t="s">
        <v>48</v>
      </c>
      <c r="E21" s="123"/>
      <c r="F21" s="123"/>
      <c r="G21" s="124"/>
    </row>
    <row r="22" spans="1:7" ht="12.75">
      <c r="A22" s="14" t="s">
        <v>22</v>
      </c>
      <c r="B22" s="59"/>
      <c r="C22" s="113" t="s">
        <v>39</v>
      </c>
      <c r="D22" s="114"/>
      <c r="E22" s="114"/>
      <c r="F22" s="114"/>
      <c r="G22" s="115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19" t="s">
        <v>45</v>
      </c>
      <c r="F24" s="119"/>
      <c r="G24" s="120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91" t="s">
        <v>11</v>
      </c>
      <c r="B26" s="92"/>
      <c r="C26" s="92"/>
      <c r="D26" s="92"/>
      <c r="E26" s="92"/>
      <c r="F26" s="89">
        <v>22173899</v>
      </c>
      <c r="G26" s="90"/>
      <c r="I26" s="63">
        <f>F27+F28</f>
        <v>22173899</v>
      </c>
      <c r="J26" s="54" t="e">
        <f>G42*0.9</f>
        <v>#VALUE!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4927533</v>
      </c>
      <c r="G27" s="90"/>
      <c r="J27" s="63">
        <f>F26-F28</f>
        <v>4927533</v>
      </c>
      <c r="L27" s="64">
        <v>0.05</v>
      </c>
      <c r="M27" s="63">
        <f>F28*0.05</f>
        <v>862318.3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17246366</v>
      </c>
      <c r="G28" s="90"/>
      <c r="I28" s="63">
        <f>F26-F28</f>
        <v>4927533</v>
      </c>
      <c r="J28" s="63">
        <f>SUM(F29:G32)</f>
        <v>17246366</v>
      </c>
      <c r="L28" s="64">
        <v>0.85</v>
      </c>
      <c r="M28" s="63">
        <f>F28*0.85</f>
        <v>14659411.1</v>
      </c>
    </row>
    <row r="29" spans="1:13" s="13" customFormat="1" ht="13.5" thickBot="1">
      <c r="A29" s="116" t="s">
        <v>36</v>
      </c>
      <c r="B29" s="117"/>
      <c r="C29" s="117"/>
      <c r="D29" s="117"/>
      <c r="E29" s="117"/>
      <c r="F29" s="89">
        <v>0</v>
      </c>
      <c r="G29" s="90"/>
      <c r="I29" s="72">
        <f>SUM(F29:G32)</f>
        <v>17246366</v>
      </c>
      <c r="J29" s="63" t="e">
        <f>(F28-G42)*0.1</f>
        <v>#VALUE!</v>
      </c>
      <c r="M29" s="63">
        <f>SUM(M27:M28)</f>
        <v>15521729.4</v>
      </c>
    </row>
    <row r="30" spans="1:14" s="13" customFormat="1" ht="13.5" thickBot="1">
      <c r="A30" s="91" t="s">
        <v>9</v>
      </c>
      <c r="B30" s="92"/>
      <c r="C30" s="92"/>
      <c r="D30" s="92"/>
      <c r="E30" s="93"/>
      <c r="F30" s="89">
        <v>1724636.6</v>
      </c>
      <c r="G30" s="90"/>
      <c r="I30" s="13">
        <f>(F30/F28)*100</f>
        <v>10</v>
      </c>
      <c r="J30" s="63">
        <f>F28/10</f>
        <v>1724636.6</v>
      </c>
      <c r="M30" s="81">
        <f>F31+F32</f>
        <v>15521729.4</v>
      </c>
      <c r="N30" s="82" t="s">
        <v>50</v>
      </c>
    </row>
    <row r="31" spans="1:13" s="13" customFormat="1" ht="13.5" thickBot="1">
      <c r="A31" s="91" t="s">
        <v>41</v>
      </c>
      <c r="B31" s="92"/>
      <c r="C31" s="92"/>
      <c r="D31" s="92"/>
      <c r="E31" s="93"/>
      <c r="F31" s="89">
        <v>862318.3</v>
      </c>
      <c r="G31" s="90"/>
      <c r="I31" s="72">
        <f>F29+F30+F31+F32</f>
        <v>17246366</v>
      </c>
      <c r="J31" s="13" t="e">
        <f>(F28-G42)*0.1</f>
        <v>#VALUE!</v>
      </c>
      <c r="M31" s="83">
        <f>M30/9*10</f>
        <v>17246366</v>
      </c>
    </row>
    <row r="32" spans="1:11" s="13" customFormat="1" ht="13.5" thickBot="1">
      <c r="A32" s="91" t="s">
        <v>40</v>
      </c>
      <c r="B32" s="92"/>
      <c r="C32" s="92"/>
      <c r="D32" s="92"/>
      <c r="E32" s="92"/>
      <c r="F32" s="89">
        <v>14659411.1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15275352.6</v>
      </c>
      <c r="G34" s="90"/>
      <c r="I34" s="83">
        <f>F36+F38+F40</f>
        <v>15275352.6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12" t="s">
        <v>46</v>
      </c>
      <c r="C36" s="92"/>
      <c r="D36" s="92"/>
      <c r="E36" s="92"/>
      <c r="F36" s="89">
        <v>8623183</v>
      </c>
      <c r="G36" s="90"/>
      <c r="I36" s="63">
        <f>F28/2</f>
        <v>8623183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12" t="s">
        <v>14</v>
      </c>
      <c r="C38" s="92"/>
      <c r="D38" s="92"/>
      <c r="E38" s="92"/>
      <c r="F38" s="89">
        <f>F30</f>
        <v>1724636.6</v>
      </c>
      <c r="G38" s="90"/>
      <c r="I38" s="63">
        <f>F30</f>
        <v>1724636.6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4927533</v>
      </c>
      <c r="G40" s="90"/>
      <c r="I40" s="63">
        <f>F27</f>
        <v>4927533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48" t="s">
        <v>32</v>
      </c>
      <c r="B42" s="149"/>
      <c r="C42" s="52" t="s">
        <v>28</v>
      </c>
      <c r="D42" s="49" t="s">
        <v>26</v>
      </c>
      <c r="E42" s="53" t="s">
        <v>33</v>
      </c>
      <c r="F42" s="50" t="s">
        <v>27</v>
      </c>
      <c r="G42" s="88" t="s">
        <v>47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150">
        <v>2010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151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151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152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150">
        <v>2011</v>
      </c>
      <c r="E51" s="57" t="s">
        <v>6</v>
      </c>
      <c r="F51" s="75"/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151"/>
      <c r="E52" s="56" t="s">
        <v>18</v>
      </c>
      <c r="F52" s="76"/>
      <c r="G52" s="66"/>
      <c r="I52" s="73">
        <f>SUM(F57:F59,F52:F54)</f>
        <v>15275352.6</v>
      </c>
      <c r="J52" s="73">
        <f>I52-F56</f>
        <v>0</v>
      </c>
      <c r="M52" s="80">
        <f>SUM(F52:F54)</f>
        <v>0</v>
      </c>
      <c r="O52" s="13" t="s">
        <v>30</v>
      </c>
    </row>
    <row r="53" spans="1:15" s="13" customFormat="1" ht="12.75">
      <c r="A53" s="18"/>
      <c r="B53" s="16"/>
      <c r="C53" s="16"/>
      <c r="D53" s="151"/>
      <c r="E53" s="23" t="s">
        <v>19</v>
      </c>
      <c r="F53" s="77"/>
      <c r="G53" s="71"/>
      <c r="J53" s="63">
        <f>F38-F57</f>
        <v>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152"/>
      <c r="E54" s="58" t="s">
        <v>23</v>
      </c>
      <c r="F54" s="78"/>
      <c r="G54" s="68"/>
      <c r="I54" s="80">
        <f>F51+F56</f>
        <v>15275352.6</v>
      </c>
      <c r="J54" s="63">
        <f>F36-F58</f>
        <v>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0</v>
      </c>
    </row>
    <row r="56" spans="1:13" s="13" customFormat="1" ht="13.5" thickBot="1">
      <c r="A56" s="18"/>
      <c r="B56" s="16"/>
      <c r="C56" s="16"/>
      <c r="D56" s="150">
        <v>2012</v>
      </c>
      <c r="E56" s="32" t="s">
        <v>6</v>
      </c>
      <c r="F56" s="84">
        <v>15275352.6</v>
      </c>
      <c r="G56" s="25"/>
      <c r="M56" s="80">
        <f>SUM(F57:F59)</f>
        <v>15275352.6</v>
      </c>
    </row>
    <row r="57" spans="1:9" s="13" customFormat="1" ht="12.75">
      <c r="A57" s="18"/>
      <c r="B57" s="16"/>
      <c r="C57" s="16"/>
      <c r="D57" s="151"/>
      <c r="E57" s="31" t="s">
        <v>18</v>
      </c>
      <c r="F57" s="85">
        <v>1724636.6</v>
      </c>
      <c r="G57" s="24"/>
      <c r="I57" s="63">
        <f>F52+F57</f>
        <v>1724636.6</v>
      </c>
    </row>
    <row r="58" spans="1:9" s="13" customFormat="1" ht="12.75">
      <c r="A58" s="18"/>
      <c r="B58" s="16"/>
      <c r="C58" s="16"/>
      <c r="D58" s="151"/>
      <c r="E58" s="27" t="s">
        <v>19</v>
      </c>
      <c r="F58" s="86">
        <v>8623183</v>
      </c>
      <c r="G58" s="28"/>
      <c r="I58" s="63">
        <f>F53+F58</f>
        <v>8623183</v>
      </c>
    </row>
    <row r="59" spans="1:9" s="13" customFormat="1" ht="12.75" customHeight="1" thickBot="1">
      <c r="A59" s="18"/>
      <c r="B59" s="16"/>
      <c r="C59" s="16"/>
      <c r="D59" s="152"/>
      <c r="E59" s="35" t="s">
        <v>23</v>
      </c>
      <c r="F59" s="87">
        <v>4927533</v>
      </c>
      <c r="G59" s="29"/>
      <c r="I59" s="63">
        <f>F54+F59</f>
        <v>4927533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18">
        <v>2012</v>
      </c>
      <c r="G63" s="120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39" t="s">
        <v>51</v>
      </c>
      <c r="F65" s="140"/>
      <c r="G65" s="141"/>
    </row>
    <row r="66" spans="1:7" ht="12.75">
      <c r="A66" s="129"/>
      <c r="B66" s="130"/>
      <c r="C66" s="130"/>
      <c r="D66" s="131"/>
      <c r="E66" s="142"/>
      <c r="F66" s="143"/>
      <c r="G66" s="144"/>
    </row>
    <row r="67" spans="1:7" ht="12.75">
      <c r="A67" s="132"/>
      <c r="B67" s="133"/>
      <c r="C67" s="133"/>
      <c r="D67" s="134"/>
      <c r="E67" s="142"/>
      <c r="F67" s="143"/>
      <c r="G67" s="144"/>
    </row>
    <row r="68" spans="1:7" ht="12.75">
      <c r="A68" s="132"/>
      <c r="B68" s="133"/>
      <c r="C68" s="133"/>
      <c r="D68" s="134"/>
      <c r="E68" s="142"/>
      <c r="F68" s="143"/>
      <c r="G68" s="144"/>
    </row>
    <row r="69" spans="1:7" ht="13.5" thickBot="1">
      <c r="A69" s="135"/>
      <c r="B69" s="136"/>
      <c r="C69" s="136"/>
      <c r="D69" s="137"/>
      <c r="E69" s="145"/>
      <c r="F69" s="146"/>
      <c r="G69" s="147"/>
    </row>
    <row r="70" spans="1:7" ht="29.25" customHeight="1">
      <c r="A70" s="138"/>
      <c r="B70" s="138"/>
      <c r="C70" s="138"/>
      <c r="D70" s="138"/>
      <c r="E70" s="138"/>
      <c r="F70" s="138"/>
      <c r="G70" s="138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28:G28"/>
    <mergeCell ref="F27:G27"/>
    <mergeCell ref="A26:E26"/>
    <mergeCell ref="A30:E30"/>
    <mergeCell ref="F31:G31"/>
    <mergeCell ref="A32:E32"/>
    <mergeCell ref="F32:G32"/>
    <mergeCell ref="F30:G3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263/ZK/11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2011-06-08T13:11:21Z</cp:lastPrinted>
  <dcterms:created xsi:type="dcterms:W3CDTF">2007-09-24T07:15:17Z</dcterms:created>
  <dcterms:modified xsi:type="dcterms:W3CDTF">2011-06-08T13:11:26Z</dcterms:modified>
  <cp:category/>
  <cp:version/>
  <cp:contentType/>
  <cp:contentStatus/>
</cp:coreProperties>
</file>