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253" activeTab="0"/>
  </bookViews>
  <sheets>
    <sheet name="Sumář zdravotnictví" sheetId="1" r:id="rId1"/>
    <sheet name="ZZS JčK" sheetId="2" r:id="rId2"/>
    <sheet name="PL Lnáře" sheetId="3" r:id="rId3"/>
  </sheets>
  <definedNames/>
  <calcPr fullCalcOnLoad="1"/>
</workbook>
</file>

<file path=xl/sharedStrings.xml><?xml version="1.0" encoding="utf-8"?>
<sst xmlns="http://schemas.openxmlformats.org/spreadsheetml/2006/main" count="139" uniqueCount="53">
  <si>
    <t>v tis.Kč</t>
  </si>
  <si>
    <t>řádek</t>
  </si>
  <si>
    <t>Ukazatel</t>
  </si>
  <si>
    <t>N Á K L A D Y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</si>
  <si>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</si>
  <si>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</si>
  <si>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</si>
  <si>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</si>
  <si>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</si>
  <si>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</si>
  <si>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Sociál.a zdravot. pojištění</t>
  </si>
  <si>
    <t>Zákonné sociální náklady</t>
  </si>
  <si>
    <t>Daně a poplatky</t>
  </si>
  <si>
    <t>Jiné ostatní náklady</t>
  </si>
  <si>
    <t>Odpisy dlouhodobého majetku</t>
  </si>
  <si>
    <t>Daň z příjmů</t>
  </si>
  <si>
    <t>Ostatní náklady</t>
  </si>
  <si>
    <t>V Ý N O S Y</t>
  </si>
  <si>
    <t>Tržby za vlastní výrobky</t>
  </si>
  <si>
    <t>Tržby z prodeje služeb</t>
  </si>
  <si>
    <t>Úroky</t>
  </si>
  <si>
    <t>Jiné ostatní výnosy</t>
  </si>
  <si>
    <t>Tržby z dlouhodobého majetku</t>
  </si>
  <si>
    <t>Tržby z prodeje materiálu</t>
  </si>
  <si>
    <t>Ostatní výnosy</t>
  </si>
  <si>
    <t>Příspěvek na provoz</t>
  </si>
  <si>
    <t>Hospodářský výsledek po zdanění</t>
  </si>
  <si>
    <t>Doplňkové údaje:</t>
  </si>
  <si>
    <t>Dotace na investice</t>
  </si>
  <si>
    <t>Použití rezervního fondu</t>
  </si>
  <si>
    <t>Použití fondu odměn</t>
  </si>
  <si>
    <t>Průměr.evid. počet zaměstnanců</t>
  </si>
  <si>
    <t>Použití investičního fondu *</t>
  </si>
  <si>
    <t>VYBRANÉ UKAZATELE PŘÍSPĚVKOVÝCH ORGANIZACÍ - ROK 2009</t>
  </si>
  <si>
    <t>Skutečnost    rok 2007</t>
  </si>
  <si>
    <t>Rozpočet      rok 2008</t>
  </si>
  <si>
    <t>Skutečnost     1.- 6.2008</t>
  </si>
  <si>
    <t>Návrh           rok 2009</t>
  </si>
  <si>
    <t>Průměrný měs. plat bez OON v Kč</t>
  </si>
  <si>
    <t>* vlastní prostředky organizace</t>
  </si>
  <si>
    <t xml:space="preserve"> v tom: platy zaměstnanců</t>
  </si>
  <si>
    <t xml:space="preserve">           OON</t>
  </si>
  <si>
    <t xml:space="preserve">Název organizace: Zdravotnická záchranná služba Jihočeského kraje </t>
  </si>
  <si>
    <t>Paragrafy rozpočtové skladby:  3533</t>
  </si>
  <si>
    <t xml:space="preserve">Název organizace:  Sumář za oblast zdravotnictví </t>
  </si>
  <si>
    <t>Paragrafy rozpočtové skladby:            3533, 3539</t>
  </si>
  <si>
    <t>Paragrafy rozpočtové skladby:  3539</t>
  </si>
  <si>
    <t xml:space="preserve">Název organizace: Psychiatrická léčebna Lnáře </t>
  </si>
  <si>
    <t>z toho: tržby od zdr. pojišťoven</t>
  </si>
  <si>
    <t xml:space="preserve"> </t>
  </si>
  <si>
    <t>z toho: korekce investič.fondu</t>
  </si>
  <si>
    <t>Upravený rozpočet 2008</t>
  </si>
  <si>
    <t>Schválený rozpočet rok 2008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</si>
</sst>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\-#,##0;&quot;  &quot;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  <numFmt numFmtId="196" formatCode="0.00000"/>
    <numFmt numFmtId="197" formatCode="0.0000"/>
    <numFmt numFmtId="198" formatCode="0.000"/>
    <numFmt numFmtId="199" formatCode="#.##0.00,&quot;Kč&quot;"/>
    <numFmt numFmtId="200" formatCode="0.0E+00"/>
    <numFmt numFmtId="201" formatCode="0.0000%"/>
    <numFmt numFmtId="202" formatCode="#,##0.0\ &quot;Kč&quot;"/>
    <numFmt numFmtId="203" formatCode="#,##0.0\ _K_č"/>
    <numFmt numFmtId="204" formatCode="000\ 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4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00390625" style="58" customWidth="1"/>
    <col min="2" max="2" width="1.25" style="58" customWidth="1"/>
    <col min="3" max="3" width="29.75390625" style="5" customWidth="1"/>
    <col min="4" max="4" width="12.875" style="5" customWidth="1"/>
    <col min="5" max="6" width="12.625" style="5" customWidth="1"/>
    <col min="7" max="7" width="12.75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74" t="s">
        <v>33</v>
      </c>
      <c r="B1" s="74"/>
      <c r="C1" s="74"/>
      <c r="D1" s="74"/>
      <c r="E1" s="74"/>
      <c r="F1" s="74"/>
      <c r="G1" s="74"/>
    </row>
    <row r="2" spans="1:37" s="6" customFormat="1" ht="15.75">
      <c r="A2" s="2" t="s">
        <v>44</v>
      </c>
      <c r="B2" s="3"/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61" ht="20.25" customHeight="1">
      <c r="A3" s="7" t="s">
        <v>45</v>
      </c>
      <c r="B3" s="8"/>
      <c r="C3" s="9"/>
      <c r="D3" s="10"/>
      <c r="E3" s="11"/>
      <c r="F3" s="11"/>
      <c r="G3" s="60" t="s">
        <v>0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18" customFormat="1" ht="30">
      <c r="A4" s="13" t="s">
        <v>1</v>
      </c>
      <c r="B4" s="14"/>
      <c r="C4" s="15" t="s">
        <v>2</v>
      </c>
      <c r="D4" s="16" t="s">
        <v>34</v>
      </c>
      <c r="E4" s="17" t="s">
        <v>35</v>
      </c>
      <c r="F4" s="17" t="s">
        <v>36</v>
      </c>
      <c r="G4" s="17" t="s">
        <v>37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="20" customFormat="1" ht="6" customHeight="1" thickBot="1"/>
    <row r="6" spans="1:61" s="25" customFormat="1" ht="15.75" thickBot="1">
      <c r="A6" s="21">
        <v>1</v>
      </c>
      <c r="B6" s="75" t="s">
        <v>3</v>
      </c>
      <c r="C6" s="76"/>
      <c r="D6" s="22">
        <f>SUM(D7:D12,D15:D21)</f>
        <v>352570.8400000001</v>
      </c>
      <c r="E6" s="22">
        <f>SUM(E7:E12,E15:E21)</f>
        <v>371310</v>
      </c>
      <c r="F6" s="22">
        <f>SUM(F7:F12,F15:F21)</f>
        <v>178851.61000000002</v>
      </c>
      <c r="G6" s="22">
        <f>SUM(G7:G12,G15:G21)</f>
        <v>394813</v>
      </c>
      <c r="H6" s="20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25" customFormat="1" ht="15">
      <c r="A7" s="63">
        <v>2</v>
      </c>
      <c r="B7" s="27"/>
      <c r="C7" s="28" t="s">
        <v>4</v>
      </c>
      <c r="D7" s="29">
        <f>'ZZS JčK'!D7+'PL Lnáře'!D7</f>
        <v>27674.23</v>
      </c>
      <c r="E7" s="29">
        <f>'ZZS JčK'!E7+'PL Lnáře'!E7</f>
        <v>28312</v>
      </c>
      <c r="F7" s="29">
        <f>'ZZS JčK'!F7+'PL Lnáře'!F7</f>
        <v>13773.279999999999</v>
      </c>
      <c r="G7" s="29">
        <f>'ZZS JčK'!G7+'PL Lnáře'!G7</f>
        <v>32362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25" customFormat="1" ht="15">
      <c r="A8" s="35">
        <v>3</v>
      </c>
      <c r="B8" s="31"/>
      <c r="C8" s="32" t="s">
        <v>5</v>
      </c>
      <c r="D8" s="29">
        <f>'ZZS JčK'!D8+'PL Lnáře'!D8</f>
        <v>4391.650000000001</v>
      </c>
      <c r="E8" s="29">
        <f>'ZZS JčK'!E8+'PL Lnáře'!E8</f>
        <v>5350</v>
      </c>
      <c r="F8" s="29">
        <f>'ZZS JčK'!F8+'PL Lnáře'!F8</f>
        <v>2524</v>
      </c>
      <c r="G8" s="29">
        <f>'ZZS JčK'!G8+'PL Lnáře'!G8</f>
        <v>6020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25" customFormat="1" ht="15">
      <c r="A9" s="35">
        <v>4</v>
      </c>
      <c r="B9" s="31"/>
      <c r="C9" s="32" t="s">
        <v>6</v>
      </c>
      <c r="D9" s="29">
        <f>'ZZS JčK'!D9+'PL Lnáře'!D9</f>
        <v>8371.68</v>
      </c>
      <c r="E9" s="29">
        <f>'ZZS JčK'!E9+'PL Lnáře'!E9</f>
        <v>8750</v>
      </c>
      <c r="F9" s="29">
        <f>'ZZS JčK'!F9+'PL Lnáře'!F9</f>
        <v>3799.21</v>
      </c>
      <c r="G9" s="29">
        <f>'ZZS JčK'!G9+'PL Lnáře'!G9</f>
        <v>8650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25" customFormat="1" ht="15">
      <c r="A10" s="30">
        <v>5</v>
      </c>
      <c r="B10" s="31"/>
      <c r="C10" s="32" t="s">
        <v>7</v>
      </c>
      <c r="D10" s="29">
        <f>'ZZS JčK'!D10+'PL Lnáře'!D10</f>
        <v>159.3</v>
      </c>
      <c r="E10" s="29">
        <f>'ZZS JčK'!E10+'PL Lnáře'!E10</f>
        <v>350</v>
      </c>
      <c r="F10" s="29">
        <f>'ZZS JčK'!F10+'PL Lnáře'!F10</f>
        <v>202.42</v>
      </c>
      <c r="G10" s="29">
        <f>'ZZS JčK'!G10+'PL Lnáře'!G10</f>
        <v>405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25" customFormat="1" ht="15">
      <c r="A11" s="30">
        <v>6</v>
      </c>
      <c r="B11" s="31"/>
      <c r="C11" s="32" t="s">
        <v>8</v>
      </c>
      <c r="D11" s="29">
        <f>'ZZS JčK'!D11+'PL Lnáře'!D11</f>
        <v>27446.27</v>
      </c>
      <c r="E11" s="29">
        <f>'ZZS JčK'!E11+'PL Lnáře'!E11</f>
        <v>28210</v>
      </c>
      <c r="F11" s="29">
        <f>'ZZS JčK'!F11+'PL Lnáře'!F11</f>
        <v>12849.39</v>
      </c>
      <c r="G11" s="29">
        <f>'ZZS JčK'!G11+'PL Lnáře'!G11</f>
        <v>30405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25" customFormat="1" ht="15">
      <c r="A12" s="30">
        <v>7</v>
      </c>
      <c r="B12" s="31"/>
      <c r="C12" s="32" t="s">
        <v>9</v>
      </c>
      <c r="D12" s="29">
        <f>'ZZS JčK'!D12+'PL Lnáře'!D12</f>
        <v>188221.75000000003</v>
      </c>
      <c r="E12" s="29">
        <f>'ZZS JčK'!E12+'PL Lnáře'!E12</f>
        <v>196100</v>
      </c>
      <c r="F12" s="29">
        <f>'ZZS JčK'!F12+'PL Lnáře'!F12</f>
        <v>94700.74999999999</v>
      </c>
      <c r="G12" s="29">
        <f>'ZZS JčK'!G12+'PL Lnáře'!G12</f>
        <v>206844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25" customFormat="1" ht="15.75" customHeight="1">
      <c r="A13" s="35">
        <v>8</v>
      </c>
      <c r="B13" s="33"/>
      <c r="C13" s="66" t="s">
        <v>40</v>
      </c>
      <c r="D13" s="29">
        <f>'ZZS JčK'!D13+'PL Lnáře'!D13</f>
        <v>161201.56</v>
      </c>
      <c r="E13" s="29">
        <f>'ZZS JčK'!E13+'PL Lnáře'!E13</f>
        <v>168050</v>
      </c>
      <c r="F13" s="29">
        <f>'ZZS JčK'!F13+'PL Lnáře'!F13</f>
        <v>80530.70999999999</v>
      </c>
      <c r="G13" s="29">
        <f>'ZZS JčK'!G13+'PL Lnáře'!G13</f>
        <v>174094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25" customFormat="1" ht="15">
      <c r="A14" s="64">
        <v>9</v>
      </c>
      <c r="B14" s="34"/>
      <c r="C14" s="67" t="s">
        <v>41</v>
      </c>
      <c r="D14" s="29">
        <f>'ZZS JčK'!D14+'PL Lnáře'!D14</f>
        <v>27020.190000000002</v>
      </c>
      <c r="E14" s="29">
        <f>'ZZS JčK'!E14+'PL Lnáře'!E14</f>
        <v>28050</v>
      </c>
      <c r="F14" s="29">
        <f>'ZZS JčK'!F14+'PL Lnáře'!F14</f>
        <v>14170.04</v>
      </c>
      <c r="G14" s="29">
        <f>'ZZS JčK'!G14+'PL Lnáře'!G14</f>
        <v>32750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25" customFormat="1" ht="15.75" customHeight="1">
      <c r="A15" s="30">
        <v>10</v>
      </c>
      <c r="B15" s="31"/>
      <c r="C15" s="32" t="s">
        <v>10</v>
      </c>
      <c r="D15" s="29">
        <f>'ZZS JčK'!D15+'PL Lnáře'!D15</f>
        <v>65883.82</v>
      </c>
      <c r="E15" s="29">
        <f>'ZZS JčK'!E15+'PL Lnáře'!E15</f>
        <v>69555</v>
      </c>
      <c r="F15" s="29">
        <f>'ZZS JčK'!F15+'PL Lnáře'!F15</f>
        <v>33207.56</v>
      </c>
      <c r="G15" s="29">
        <f>'ZZS JčK'!G15+'PL Lnáře'!G15</f>
        <v>73192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25" customFormat="1" ht="15">
      <c r="A16" s="30">
        <v>11</v>
      </c>
      <c r="B16" s="31"/>
      <c r="C16" s="32" t="s">
        <v>11</v>
      </c>
      <c r="D16" s="29">
        <f>'ZZS JčK'!D16+'PL Lnáře'!D16</f>
        <v>3611.5699999999997</v>
      </c>
      <c r="E16" s="29">
        <f>'ZZS JčK'!E16+'PL Lnáře'!E16</f>
        <v>3823</v>
      </c>
      <c r="F16" s="29">
        <f>'ZZS JčK'!F16+'PL Lnáře'!F16</f>
        <v>1503.35</v>
      </c>
      <c r="G16" s="29">
        <f>'ZZS JčK'!G16+'PL Lnáře'!G16</f>
        <v>3931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25" customFormat="1" ht="15">
      <c r="A17" s="30">
        <v>12</v>
      </c>
      <c r="B17" s="31"/>
      <c r="C17" s="32" t="s">
        <v>12</v>
      </c>
      <c r="D17" s="29">
        <f>'ZZS JčK'!D17+'PL Lnáře'!D17</f>
        <v>168.96</v>
      </c>
      <c r="E17" s="29">
        <f>'ZZS JčK'!E17+'PL Lnáře'!E17</f>
        <v>200</v>
      </c>
      <c r="F17" s="29">
        <f>'ZZS JčK'!F17+'PL Lnáře'!F17</f>
        <v>79.45</v>
      </c>
      <c r="G17" s="29">
        <f>'ZZS JčK'!G17+'PL Lnáře'!G17</f>
        <v>205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25" customFormat="1" ht="15">
      <c r="A18" s="30">
        <v>13</v>
      </c>
      <c r="B18" s="31"/>
      <c r="C18" s="32" t="s">
        <v>13</v>
      </c>
      <c r="D18" s="29">
        <f>'ZZS JčK'!D18+'PL Lnáře'!D18</f>
        <v>1962.93</v>
      </c>
      <c r="E18" s="29">
        <f>'ZZS JčK'!E18+'PL Lnáře'!E18</f>
        <v>2604</v>
      </c>
      <c r="F18" s="29">
        <f>'ZZS JčK'!F18+'PL Lnáře'!F18</f>
        <v>611.01</v>
      </c>
      <c r="G18" s="29">
        <f>'ZZS JčK'!G18+'PL Lnáře'!G18</f>
        <v>2250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25" customFormat="1" ht="15">
      <c r="A19" s="30">
        <v>14</v>
      </c>
      <c r="B19" s="31"/>
      <c r="C19" s="32" t="s">
        <v>14</v>
      </c>
      <c r="D19" s="29">
        <f>'ZZS JčK'!D19+'PL Lnáře'!D19</f>
        <v>24552.38</v>
      </c>
      <c r="E19" s="29">
        <f>'ZZS JčK'!E19+'PL Lnáře'!E19</f>
        <v>28054</v>
      </c>
      <c r="F19" s="29">
        <f>'ZZS JčK'!F19+'PL Lnáře'!F19</f>
        <v>14028.69</v>
      </c>
      <c r="G19" s="29">
        <f>'ZZS JčK'!G19+'PL Lnáře'!G19</f>
        <v>30543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25" customFormat="1" ht="15">
      <c r="A20" s="30">
        <v>15</v>
      </c>
      <c r="B20" s="36"/>
      <c r="C20" s="37" t="s">
        <v>15</v>
      </c>
      <c r="D20" s="29">
        <f>'ZZS JčK'!D20+'PL Lnáře'!D20</f>
        <v>0</v>
      </c>
      <c r="E20" s="29">
        <f>'ZZS JčK'!E20+'PL Lnáře'!E20</f>
        <v>0</v>
      </c>
      <c r="F20" s="29">
        <f>'ZZS JčK'!F20+'PL Lnáře'!F20</f>
        <v>0</v>
      </c>
      <c r="G20" s="29">
        <f>'ZZS JčK'!G20+'PL Lnáře'!G20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25" customFormat="1" ht="15.75" thickBot="1">
      <c r="A21" s="35">
        <v>16</v>
      </c>
      <c r="B21" s="38"/>
      <c r="C21" s="39" t="s">
        <v>16</v>
      </c>
      <c r="D21" s="29">
        <f>'ZZS JčK'!D21+'PL Lnáře'!D21</f>
        <v>126.3</v>
      </c>
      <c r="E21" s="29">
        <f>'ZZS JčK'!E21+'PL Lnáře'!E21</f>
        <v>2</v>
      </c>
      <c r="F21" s="29">
        <f>'ZZS JčK'!F21+'PL Lnáře'!F21</f>
        <v>1572.5</v>
      </c>
      <c r="G21" s="29">
        <f>'ZZS JčK'!G21+'PL Lnáře'!G21</f>
        <v>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25" customFormat="1" ht="15.75" thickBot="1">
      <c r="A22" s="21">
        <v>17</v>
      </c>
      <c r="B22" s="70" t="s">
        <v>17</v>
      </c>
      <c r="C22" s="70"/>
      <c r="D22" s="22">
        <f>SUM(D23:D24,D26:D27,D29:D32)</f>
        <v>352833.48</v>
      </c>
      <c r="E22" s="22">
        <f>SUM(E23:E24,E26:E27,E29:E32)</f>
        <v>371310</v>
      </c>
      <c r="F22" s="22">
        <f>SUM(F23:F24,F26:F27,F29:F32)</f>
        <v>181286.90999999997</v>
      </c>
      <c r="G22" s="22">
        <f>SUM(G23:G24,G26:G27,G29:G32)</f>
        <v>394813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25" customFormat="1" ht="15">
      <c r="A23" s="26">
        <v>18</v>
      </c>
      <c r="B23" s="40"/>
      <c r="C23" s="28" t="s">
        <v>18</v>
      </c>
      <c r="D23" s="29">
        <f>'ZZS JčK'!D23+'PL Lnáře'!D23</f>
        <v>150.35</v>
      </c>
      <c r="E23" s="29">
        <f>'ZZS JčK'!E23+'PL Lnáře'!E23</f>
        <v>200</v>
      </c>
      <c r="F23" s="29">
        <f>'ZZS JčK'!F23+'PL Lnáře'!F23</f>
        <v>92.62</v>
      </c>
      <c r="G23" s="29">
        <f>'ZZS JčK'!G23+'PL Lnáře'!G23</f>
        <v>200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25" customFormat="1" ht="15">
      <c r="A24" s="30">
        <v>19</v>
      </c>
      <c r="B24" s="31"/>
      <c r="C24" s="32" t="s">
        <v>19</v>
      </c>
      <c r="D24" s="29">
        <f>'ZZS JčK'!D24+'PL Lnáře'!D24</f>
        <v>135402.09</v>
      </c>
      <c r="E24" s="29">
        <f>'ZZS JčK'!E24+'PL Lnáře'!E24</f>
        <v>144670</v>
      </c>
      <c r="F24" s="29">
        <f>'ZZS JčK'!F24+'PL Lnáře'!F24</f>
        <v>78028.56</v>
      </c>
      <c r="G24" s="29">
        <f>'ZZS JčK'!G24+'PL Lnáře'!G24</f>
        <v>157053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25" customFormat="1" ht="30">
      <c r="A25" s="30">
        <v>20</v>
      </c>
      <c r="B25" s="31"/>
      <c r="C25" s="65" t="s">
        <v>48</v>
      </c>
      <c r="D25" s="29">
        <f>'ZZS JčK'!D25+'PL Lnáře'!D25</f>
        <v>127995.79999999999</v>
      </c>
      <c r="E25" s="29">
        <f>'ZZS JčK'!E25+'PL Lnáře'!E25</f>
        <v>105100</v>
      </c>
      <c r="F25" s="29">
        <f>'ZZS JčK'!F25+'PL Lnáře'!F25</f>
        <v>72095.43</v>
      </c>
      <c r="G25" s="29">
        <f>'ZZS JčK'!G25+'PL Lnáře'!G25</f>
        <v>145600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25" customFormat="1" ht="15">
      <c r="A26" s="30">
        <v>21</v>
      </c>
      <c r="B26" s="31"/>
      <c r="C26" s="32" t="s">
        <v>20</v>
      </c>
      <c r="D26" s="29">
        <f>'ZZS JčK'!D26+'PL Lnáře'!D26</f>
        <v>59.49</v>
      </c>
      <c r="E26" s="29">
        <f>'ZZS JčK'!E26+'PL Lnáře'!E26</f>
        <v>300</v>
      </c>
      <c r="F26" s="29">
        <f>'ZZS JčK'!F26+'PL Lnáře'!F26</f>
        <v>290.95000000000005</v>
      </c>
      <c r="G26" s="29">
        <f>'ZZS JčK'!G26+'PL Lnáře'!G26</f>
        <v>602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25" customFormat="1" ht="15">
      <c r="A27" s="30">
        <v>22</v>
      </c>
      <c r="B27" s="31"/>
      <c r="C27" s="32" t="s">
        <v>21</v>
      </c>
      <c r="D27" s="29">
        <f>'ZZS JčK'!D27+'PL Lnáře'!D27</f>
        <v>23431.39</v>
      </c>
      <c r="E27" s="29">
        <f>'ZZS JčK'!E27+'PL Lnáře'!E27</f>
        <v>20068</v>
      </c>
      <c r="F27" s="29">
        <f>'ZZS JčK'!F27+'PL Lnáře'!F27</f>
        <v>2270.13</v>
      </c>
      <c r="G27" s="29">
        <f>'ZZS JčK'!G27+'PL Lnáře'!G27</f>
        <v>30558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25" customFormat="1" ht="15">
      <c r="A28" s="30">
        <v>23</v>
      </c>
      <c r="B28" s="31"/>
      <c r="C28" s="65" t="s">
        <v>50</v>
      </c>
      <c r="D28" s="29">
        <f>'ZZS JčK'!D28+'PL Lnáře'!D28</f>
        <v>20129.43</v>
      </c>
      <c r="E28" s="29">
        <f>'ZZS JčK'!E28+'PL Lnáře'!E28</f>
        <v>0</v>
      </c>
      <c r="F28" s="29">
        <f>'ZZS JčK'!F28+'PL Lnáře'!F28</f>
        <v>0</v>
      </c>
      <c r="G28" s="29">
        <f>'ZZS JčK'!G28+'PL Lnáře'!G28</f>
        <v>29500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25" customFormat="1" ht="15">
      <c r="A29" s="30">
        <v>24</v>
      </c>
      <c r="B29" s="31"/>
      <c r="C29" s="32" t="s">
        <v>22</v>
      </c>
      <c r="D29" s="29">
        <f>'ZZS JčK'!D29+'PL Lnáře'!D29</f>
        <v>668.16</v>
      </c>
      <c r="E29" s="29">
        <f>'ZZS JčK'!E29+'PL Lnáře'!E29</f>
        <v>3000</v>
      </c>
      <c r="F29" s="29">
        <f>'ZZS JčK'!F29+'PL Lnáře'!F29</f>
        <v>738.65</v>
      </c>
      <c r="G29" s="29">
        <f>'ZZS JčK'!G29+'PL Lnáře'!G29</f>
        <v>500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s="25" customFormat="1" ht="15">
      <c r="A30" s="30">
        <v>25</v>
      </c>
      <c r="B30" s="36"/>
      <c r="C30" s="37" t="s">
        <v>23</v>
      </c>
      <c r="D30" s="29">
        <f>'ZZS JčK'!D30+'PL Lnáře'!D30</f>
        <v>0</v>
      </c>
      <c r="E30" s="29">
        <f>'ZZS JčK'!E30+'PL Lnáře'!E30</f>
        <v>0</v>
      </c>
      <c r="F30" s="29">
        <f>'ZZS JčK'!F30+'PL Lnáře'!F30</f>
        <v>0</v>
      </c>
      <c r="G30" s="29">
        <f>'ZZS JčK'!G30+'PL Lnáře'!G30</f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1:61" s="25" customFormat="1" ht="15.75" thickBot="1">
      <c r="A31" s="35">
        <v>26</v>
      </c>
      <c r="B31" s="36"/>
      <c r="C31" s="37" t="s">
        <v>24</v>
      </c>
      <c r="D31" s="29">
        <f>'ZZS JčK'!D31+'PL Lnáře'!D31</f>
        <v>90</v>
      </c>
      <c r="E31" s="29">
        <f>'ZZS JčK'!E31+'PL Lnáře'!E31</f>
        <v>0</v>
      </c>
      <c r="F31" s="29">
        <f>'ZZS JčK'!F31+'PL Lnáře'!F31</f>
        <v>0</v>
      </c>
      <c r="G31" s="29">
        <f>'ZZS JčK'!G31+'PL Lnáře'!G31</f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 s="25" customFormat="1" ht="16.5" customHeight="1" thickBot="1">
      <c r="A32" s="21">
        <v>27</v>
      </c>
      <c r="B32" s="77" t="s">
        <v>25</v>
      </c>
      <c r="C32" s="78"/>
      <c r="D32" s="59">
        <f>'ZZS JčK'!D32+'PL Lnáře'!D32</f>
        <v>193032</v>
      </c>
      <c r="E32" s="59">
        <f>'ZZS JčK'!E32+'PL Lnáře'!E32</f>
        <v>203072</v>
      </c>
      <c r="F32" s="59">
        <f>'ZZS JčK'!F32+'PL Lnáře'!F32</f>
        <v>99866</v>
      </c>
      <c r="G32" s="59">
        <f>'ZZS JčK'!G32+'PL Lnáře'!G32</f>
        <v>205900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s="25" customFormat="1" ht="15.75" thickBot="1">
      <c r="A33" s="21">
        <v>28</v>
      </c>
      <c r="B33" s="70" t="s">
        <v>26</v>
      </c>
      <c r="C33" s="71"/>
      <c r="D33" s="22">
        <f>D22-D6</f>
        <v>262.63999999989755</v>
      </c>
      <c r="E33" s="22">
        <f>E22-E6</f>
        <v>0</v>
      </c>
      <c r="F33" s="22">
        <f>F22-F6</f>
        <v>2435.2999999999593</v>
      </c>
      <c r="G33" s="22">
        <f>G22-G6</f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0" s="25" customFormat="1" ht="15">
      <c r="A34" s="26">
        <v>29</v>
      </c>
      <c r="B34" s="72" t="s">
        <v>27</v>
      </c>
      <c r="C34" s="73"/>
      <c r="D34" s="61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46" customFormat="1" ht="15">
      <c r="A35" s="30">
        <v>30</v>
      </c>
      <c r="B35" s="42" t="s">
        <v>28</v>
      </c>
      <c r="C35" s="43"/>
      <c r="D35" s="61">
        <f>'ZZS JčK'!D35+'PL Lnáře'!D35</f>
        <v>26766.55</v>
      </c>
      <c r="E35" s="61">
        <f>'ZZS JčK'!E35+'PL Lnáře'!E35</f>
        <v>23838</v>
      </c>
      <c r="F35" s="61">
        <f>'ZZS JčK'!F35+'PL Lnáře'!F35</f>
        <v>0</v>
      </c>
      <c r="G35" s="61">
        <f>'ZZS JčK'!G35+'PL Lnáře'!G35</f>
        <v>39300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s="46" customFormat="1" ht="15">
      <c r="A36" s="30">
        <v>31</v>
      </c>
      <c r="B36" s="68" t="s">
        <v>32</v>
      </c>
      <c r="C36" s="69"/>
      <c r="D36" s="61">
        <f>'ZZS JčK'!D36+'PL Lnáře'!D36</f>
        <v>2615.31</v>
      </c>
      <c r="E36" s="61">
        <f>'ZZS JčK'!E36+'PL Lnáře'!E36</f>
        <v>5050</v>
      </c>
      <c r="F36" s="61">
        <f>'ZZS JčK'!F36+'PL Lnáře'!F36</f>
        <v>260</v>
      </c>
      <c r="G36" s="61">
        <f>'ZZS JčK'!G36+'PL Lnáře'!G36</f>
        <v>7250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s="46" customFormat="1" ht="15">
      <c r="A37" s="30">
        <v>32</v>
      </c>
      <c r="B37" s="68" t="s">
        <v>29</v>
      </c>
      <c r="C37" s="69"/>
      <c r="D37" s="61">
        <f>'ZZS JčK'!D37+'PL Lnáře'!D37</f>
        <v>0</v>
      </c>
      <c r="E37" s="61">
        <f>'ZZS JčK'!E37+'PL Lnáře'!E37</f>
        <v>0</v>
      </c>
      <c r="F37" s="61">
        <f>'ZZS JčK'!F37+'PL Lnáře'!F37</f>
        <v>0</v>
      </c>
      <c r="G37" s="61">
        <f>'ZZS JčK'!G37+'PL Lnáře'!G37</f>
        <v>50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36" s="46" customFormat="1" ht="15">
      <c r="A38" s="30">
        <v>33</v>
      </c>
      <c r="B38" s="68" t="s">
        <v>30</v>
      </c>
      <c r="C38" s="69"/>
      <c r="D38" s="61">
        <f>'ZZS JčK'!D38+'PL Lnáře'!D38</f>
        <v>0</v>
      </c>
      <c r="E38" s="61">
        <f>'ZZS JčK'!E38+'PL Lnáře'!E38</f>
        <v>0</v>
      </c>
      <c r="F38" s="61">
        <f>'ZZS JčK'!F38+'PL Lnáře'!F38</f>
        <v>0</v>
      </c>
      <c r="G38" s="61">
        <f>'ZZS JčK'!G38+'PL Lnáře'!G38</f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46" customFormat="1" ht="15">
      <c r="A39" s="30">
        <v>34</v>
      </c>
      <c r="B39" s="68" t="s">
        <v>31</v>
      </c>
      <c r="C39" s="69"/>
      <c r="D39" s="61">
        <f>'ZZS JčK'!D39+'PL Lnáře'!D39</f>
        <v>524.05</v>
      </c>
      <c r="E39" s="61">
        <f>'ZZS JčK'!E39+'PL Lnáře'!E39</f>
        <v>533</v>
      </c>
      <c r="F39" s="61">
        <f>'ZZS JčK'!F39+'PL Lnáře'!F39</f>
        <v>528.04</v>
      </c>
      <c r="G39" s="61">
        <f>'ZZS JčK'!G39+'PL Lnáře'!G39</f>
        <v>538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46" customFormat="1" ht="15">
      <c r="A40" s="30">
        <v>35</v>
      </c>
      <c r="B40" s="68" t="s">
        <v>38</v>
      </c>
      <c r="C40" s="69"/>
      <c r="D40" s="62">
        <f>1000*D13/(12*D39)</f>
        <v>25633.93442101581</v>
      </c>
      <c r="E40" s="62">
        <f>1000*E13/(12*E39)</f>
        <v>26274.233896185116</v>
      </c>
      <c r="F40" s="62">
        <f>1000*F13/(6*F39)</f>
        <v>25418.121733202028</v>
      </c>
      <c r="G40" s="62">
        <f>1000*G13/(12*G39)</f>
        <v>26966.23296158612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7" s="51" customFormat="1" ht="15" customHeight="1">
      <c r="A41" s="47"/>
      <c r="B41" s="47"/>
      <c r="C41" s="48" t="s">
        <v>39</v>
      </c>
      <c r="D41" s="49"/>
      <c r="E41" s="50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s="57" customFormat="1" ht="15">
      <c r="A42" s="54"/>
      <c r="B42" s="55"/>
      <c r="C42" s="44"/>
      <c r="D42" s="5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2" s="20" customFormat="1" ht="15">
      <c r="A43" s="18"/>
      <c r="B43" s="18"/>
    </row>
    <row r="44" spans="1:2" s="20" customFormat="1" ht="15">
      <c r="A44" s="18"/>
      <c r="B44" s="18"/>
    </row>
    <row r="45" spans="1:2" s="20" customFormat="1" ht="15">
      <c r="A45" s="18"/>
      <c r="B45" s="18"/>
    </row>
    <row r="46" spans="1:7" s="20" customFormat="1" ht="15">
      <c r="A46" s="18"/>
      <c r="B46" s="18"/>
      <c r="C46" s="18"/>
      <c r="D46" s="18"/>
      <c r="E46" s="18"/>
      <c r="F46" s="18"/>
      <c r="G46" s="18"/>
    </row>
    <row r="49" ht="15.75" hidden="1"/>
  </sheetData>
  <mergeCells count="11">
    <mergeCell ref="A1:G1"/>
    <mergeCell ref="B6:C6"/>
    <mergeCell ref="B22:C22"/>
    <mergeCell ref="B32:C32"/>
    <mergeCell ref="B38:C38"/>
    <mergeCell ref="B39:C39"/>
    <mergeCell ref="B40:C40"/>
    <mergeCell ref="B33:C33"/>
    <mergeCell ref="B34:C34"/>
    <mergeCell ref="B36:C36"/>
    <mergeCell ref="B37:C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58" customWidth="1"/>
    <col min="2" max="2" width="1.25" style="58" customWidth="1"/>
    <col min="3" max="3" width="29.75390625" style="5" customWidth="1"/>
    <col min="4" max="4" width="12.875" style="5" customWidth="1"/>
    <col min="5" max="6" width="12.625" style="5" customWidth="1"/>
    <col min="7" max="7" width="12.75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74" t="s">
        <v>33</v>
      </c>
      <c r="B1" s="74"/>
      <c r="C1" s="74"/>
      <c r="D1" s="74"/>
      <c r="E1" s="74"/>
      <c r="F1" s="74"/>
      <c r="G1" s="74"/>
    </row>
    <row r="2" spans="1:37" s="6" customFormat="1" ht="15.75">
      <c r="A2" s="2" t="s">
        <v>42</v>
      </c>
      <c r="B2" s="3"/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61" ht="20.25" customHeight="1">
      <c r="A3" s="7" t="s">
        <v>43</v>
      </c>
      <c r="B3" s="8"/>
      <c r="C3" s="9"/>
      <c r="D3" s="10"/>
      <c r="E3" s="11"/>
      <c r="F3" s="11"/>
      <c r="G3" s="60" t="s">
        <v>0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18" customFormat="1" ht="45">
      <c r="A4" s="13" t="s">
        <v>1</v>
      </c>
      <c r="B4" s="14"/>
      <c r="C4" s="15" t="s">
        <v>2</v>
      </c>
      <c r="D4" s="16" t="s">
        <v>34</v>
      </c>
      <c r="E4" s="17" t="s">
        <v>51</v>
      </c>
      <c r="F4" s="17" t="s">
        <v>36</v>
      </c>
      <c r="G4" s="17" t="s">
        <v>37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="20" customFormat="1" ht="6" customHeight="1" thickBot="1"/>
    <row r="6" spans="1:61" s="25" customFormat="1" ht="15.75" thickBot="1">
      <c r="A6" s="21">
        <v>1</v>
      </c>
      <c r="B6" s="75" t="s">
        <v>3</v>
      </c>
      <c r="C6" s="76"/>
      <c r="D6" s="22">
        <f>SUM(D7:D12,D15:D21)</f>
        <v>322697.3900000001</v>
      </c>
      <c r="E6" s="22">
        <f>SUM(E7:E12,E15:E21)</f>
        <v>340780</v>
      </c>
      <c r="F6" s="22">
        <f>SUM(F7:F12,F15:F21)</f>
        <v>163964.59999999998</v>
      </c>
      <c r="G6" s="22">
        <f>SUM(G7:G12,G15:G21)</f>
        <v>363100</v>
      </c>
      <c r="H6" s="20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25" customFormat="1" ht="15">
      <c r="A7" s="63">
        <v>2</v>
      </c>
      <c r="B7" s="27"/>
      <c r="C7" s="28" t="s">
        <v>4</v>
      </c>
      <c r="D7" s="29">
        <v>22186.04</v>
      </c>
      <c r="E7" s="29">
        <v>23000</v>
      </c>
      <c r="F7" s="29">
        <v>10801.98</v>
      </c>
      <c r="G7" s="29">
        <v>26600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25" customFormat="1" ht="15">
      <c r="A8" s="35">
        <v>3</v>
      </c>
      <c r="B8" s="31"/>
      <c r="C8" s="32" t="s">
        <v>5</v>
      </c>
      <c r="D8" s="29">
        <v>3788.57</v>
      </c>
      <c r="E8" s="29">
        <v>4800</v>
      </c>
      <c r="F8" s="29">
        <v>2514.58</v>
      </c>
      <c r="G8" s="29">
        <v>5400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25" customFormat="1" ht="15">
      <c r="A9" s="35">
        <v>4</v>
      </c>
      <c r="B9" s="31"/>
      <c r="C9" s="32" t="s">
        <v>6</v>
      </c>
      <c r="D9" s="29">
        <v>7977.58</v>
      </c>
      <c r="E9" s="29">
        <v>8300</v>
      </c>
      <c r="F9" s="29">
        <v>3578.04</v>
      </c>
      <c r="G9" s="29">
        <v>8200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25" customFormat="1" ht="15">
      <c r="A10" s="30">
        <v>5</v>
      </c>
      <c r="B10" s="31"/>
      <c r="C10" s="32" t="s">
        <v>7</v>
      </c>
      <c r="D10" s="29">
        <v>137.47</v>
      </c>
      <c r="E10" s="29">
        <v>300</v>
      </c>
      <c r="F10" s="29">
        <v>173.51</v>
      </c>
      <c r="G10" s="29">
        <v>350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25" customFormat="1" ht="15">
      <c r="A11" s="30">
        <v>6</v>
      </c>
      <c r="B11" s="31"/>
      <c r="C11" s="32" t="s">
        <v>8</v>
      </c>
      <c r="D11" s="29">
        <v>26273.25</v>
      </c>
      <c r="E11" s="29">
        <v>27310</v>
      </c>
      <c r="F11" s="29">
        <v>12147.98</v>
      </c>
      <c r="G11" s="29">
        <v>29000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25" customFormat="1" ht="15">
      <c r="A12" s="30">
        <v>7</v>
      </c>
      <c r="B12" s="31"/>
      <c r="C12" s="32" t="s">
        <v>9</v>
      </c>
      <c r="D12" s="29">
        <f>D13+D14</f>
        <v>172349.09000000003</v>
      </c>
      <c r="E12" s="29">
        <f>E13+E14</f>
        <v>179400</v>
      </c>
      <c r="F12" s="29">
        <f>F13+F14</f>
        <v>86856.93999999999</v>
      </c>
      <c r="G12" s="29">
        <f>G13+G14</f>
        <v>190100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25" customFormat="1" ht="15.75" customHeight="1">
      <c r="A13" s="35">
        <v>8</v>
      </c>
      <c r="B13" s="33"/>
      <c r="C13" s="66" t="s">
        <v>40</v>
      </c>
      <c r="D13" s="29">
        <v>145416.01</v>
      </c>
      <c r="E13" s="29">
        <v>151400</v>
      </c>
      <c r="F13" s="29">
        <v>72775.68</v>
      </c>
      <c r="G13" s="29">
        <v>157500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25" customFormat="1" ht="15">
      <c r="A14" s="64">
        <v>9</v>
      </c>
      <c r="B14" s="34"/>
      <c r="C14" s="67" t="s">
        <v>41</v>
      </c>
      <c r="D14" s="29">
        <v>26933.08</v>
      </c>
      <c r="E14" s="29">
        <v>28000</v>
      </c>
      <c r="F14" s="29">
        <v>14081.26</v>
      </c>
      <c r="G14" s="29">
        <v>32600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25" customFormat="1" ht="15.75" customHeight="1">
      <c r="A15" s="30">
        <v>10</v>
      </c>
      <c r="B15" s="31"/>
      <c r="C15" s="32" t="s">
        <v>10</v>
      </c>
      <c r="D15" s="29">
        <v>60321.3</v>
      </c>
      <c r="E15" s="29">
        <v>63710</v>
      </c>
      <c r="F15" s="29">
        <v>30452.46</v>
      </c>
      <c r="G15" s="29">
        <v>67345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25" customFormat="1" ht="15">
      <c r="A16" s="30">
        <v>11</v>
      </c>
      <c r="B16" s="31"/>
      <c r="C16" s="32" t="s">
        <v>11</v>
      </c>
      <c r="D16" s="29">
        <v>3295.85</v>
      </c>
      <c r="E16" s="29">
        <v>3490</v>
      </c>
      <c r="F16" s="29">
        <v>1348.25</v>
      </c>
      <c r="G16" s="29">
        <v>3600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25" customFormat="1" ht="15">
      <c r="A17" s="30">
        <v>12</v>
      </c>
      <c r="B17" s="31"/>
      <c r="C17" s="32" t="s">
        <v>12</v>
      </c>
      <c r="D17" s="29">
        <v>163.09</v>
      </c>
      <c r="E17" s="29">
        <v>200</v>
      </c>
      <c r="F17" s="29">
        <v>79.45</v>
      </c>
      <c r="G17" s="29">
        <v>200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25" customFormat="1" ht="15">
      <c r="A18" s="30">
        <v>13</v>
      </c>
      <c r="B18" s="31"/>
      <c r="C18" s="32" t="s">
        <v>13</v>
      </c>
      <c r="D18" s="29">
        <v>1826.88</v>
      </c>
      <c r="E18" s="29">
        <v>2500</v>
      </c>
      <c r="F18" s="29">
        <v>563.52</v>
      </c>
      <c r="G18" s="29">
        <v>2150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25" customFormat="1" ht="15">
      <c r="A19" s="30">
        <v>14</v>
      </c>
      <c r="B19" s="31"/>
      <c r="C19" s="32" t="s">
        <v>14</v>
      </c>
      <c r="D19" s="29">
        <v>24264.81</v>
      </c>
      <c r="E19" s="29">
        <v>27770</v>
      </c>
      <c r="F19" s="29">
        <v>13878.49</v>
      </c>
      <c r="G19" s="29">
        <v>30155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25" customFormat="1" ht="15">
      <c r="A20" s="30">
        <v>15</v>
      </c>
      <c r="B20" s="36"/>
      <c r="C20" s="37" t="s">
        <v>15</v>
      </c>
      <c r="D20" s="29">
        <v>0</v>
      </c>
      <c r="E20" s="29">
        <v>0</v>
      </c>
      <c r="F20" s="29">
        <v>0</v>
      </c>
      <c r="G20" s="29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25" customFormat="1" ht="15.75" thickBot="1">
      <c r="A21" s="35">
        <v>16</v>
      </c>
      <c r="B21" s="38"/>
      <c r="C21" s="39" t="s">
        <v>16</v>
      </c>
      <c r="D21" s="29">
        <v>113.46</v>
      </c>
      <c r="E21" s="29">
        <v>0</v>
      </c>
      <c r="F21" s="29">
        <v>1569.4</v>
      </c>
      <c r="G21" s="29"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25" customFormat="1" ht="15.75" thickBot="1">
      <c r="A22" s="21">
        <v>17</v>
      </c>
      <c r="B22" s="70" t="s">
        <v>17</v>
      </c>
      <c r="C22" s="70"/>
      <c r="D22" s="22">
        <f>SUM(D23:D24,D26:D27,D29:D32)</f>
        <v>322840.26</v>
      </c>
      <c r="E22" s="22">
        <f>SUM(E23:E24,E26:E27,E29:E32)</f>
        <v>340780</v>
      </c>
      <c r="F22" s="22">
        <f>SUM(F23:F24,F26:F27,F29:F32)</f>
        <v>165645.83000000002</v>
      </c>
      <c r="G22" s="22">
        <f>SUM(G23:G24,G26:G27,G29:G32)</f>
        <v>363100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25" customFormat="1" ht="15">
      <c r="A23" s="26">
        <v>18</v>
      </c>
      <c r="B23" s="40"/>
      <c r="C23" s="28" t="s">
        <v>18</v>
      </c>
      <c r="D23" s="29">
        <v>0</v>
      </c>
      <c r="E23" s="29">
        <v>0</v>
      </c>
      <c r="F23" s="29">
        <v>0</v>
      </c>
      <c r="G23" s="29"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25" customFormat="1" ht="15">
      <c r="A24" s="30">
        <v>19</v>
      </c>
      <c r="B24" s="31"/>
      <c r="C24" s="32" t="s">
        <v>19</v>
      </c>
      <c r="D24" s="29">
        <v>105848.33</v>
      </c>
      <c r="E24" s="29">
        <v>116000</v>
      </c>
      <c r="F24" s="29">
        <v>62636.99</v>
      </c>
      <c r="G24" s="29">
        <v>126000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25" customFormat="1" ht="30">
      <c r="A25" s="30">
        <v>20</v>
      </c>
      <c r="B25" s="31"/>
      <c r="C25" s="65" t="s">
        <v>48</v>
      </c>
      <c r="D25" s="29">
        <v>98788.29</v>
      </c>
      <c r="E25" s="29">
        <v>105100</v>
      </c>
      <c r="F25" s="29">
        <v>57454.78</v>
      </c>
      <c r="G25" s="29">
        <v>116000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25" customFormat="1" ht="15">
      <c r="A26" s="30">
        <v>21</v>
      </c>
      <c r="B26" s="31"/>
      <c r="C26" s="32" t="s">
        <v>20</v>
      </c>
      <c r="D26" s="29">
        <v>54.92</v>
      </c>
      <c r="E26" s="29">
        <v>300</v>
      </c>
      <c r="F26" s="29">
        <v>288.66</v>
      </c>
      <c r="G26" s="29">
        <v>600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25" customFormat="1" ht="15">
      <c r="A27" s="30">
        <v>22</v>
      </c>
      <c r="B27" s="31"/>
      <c r="C27" s="32" t="s">
        <v>21</v>
      </c>
      <c r="D27" s="29">
        <v>23381.22</v>
      </c>
      <c r="E27" s="29">
        <v>20020</v>
      </c>
      <c r="F27" s="29">
        <v>2231.53</v>
      </c>
      <c r="G27" s="29">
        <v>30500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25" customFormat="1" ht="15">
      <c r="A28" s="30">
        <v>23</v>
      </c>
      <c r="B28" s="31"/>
      <c r="C28" s="65" t="s">
        <v>50</v>
      </c>
      <c r="D28" s="29">
        <v>20129.43</v>
      </c>
      <c r="E28" s="29">
        <v>0</v>
      </c>
      <c r="F28" s="29">
        <v>0</v>
      </c>
      <c r="G28" s="29">
        <v>29500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25" customFormat="1" ht="15">
      <c r="A29" s="30">
        <v>24</v>
      </c>
      <c r="B29" s="31"/>
      <c r="C29" s="32" t="s">
        <v>22</v>
      </c>
      <c r="D29" s="29">
        <v>665.79</v>
      </c>
      <c r="E29" s="29">
        <v>3000</v>
      </c>
      <c r="F29" s="29">
        <v>738.65</v>
      </c>
      <c r="G29" s="29">
        <v>500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s="25" customFormat="1" ht="15">
      <c r="A30" s="30">
        <v>25</v>
      </c>
      <c r="B30" s="36"/>
      <c r="C30" s="37" t="s">
        <v>23</v>
      </c>
      <c r="D30" s="29">
        <v>0</v>
      </c>
      <c r="E30" s="29">
        <v>0</v>
      </c>
      <c r="F30" s="29">
        <v>0</v>
      </c>
      <c r="G30" s="29">
        <v>0</v>
      </c>
      <c r="H30" s="20"/>
      <c r="I30" s="20"/>
      <c r="J30" s="20"/>
      <c r="K30" s="20"/>
      <c r="L30" s="20"/>
      <c r="M30" s="20"/>
      <c r="N30" s="20" t="s">
        <v>49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1:61" s="25" customFormat="1" ht="15.75" thickBot="1">
      <c r="A31" s="35">
        <v>26</v>
      </c>
      <c r="B31" s="36"/>
      <c r="C31" s="37" t="s">
        <v>24</v>
      </c>
      <c r="D31" s="41">
        <v>90</v>
      </c>
      <c r="E31" s="41">
        <v>0</v>
      </c>
      <c r="F31" s="41">
        <v>0</v>
      </c>
      <c r="G31" s="41"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 s="25" customFormat="1" ht="16.5" customHeight="1" thickBot="1">
      <c r="A32" s="21">
        <v>27</v>
      </c>
      <c r="B32" s="77" t="s">
        <v>25</v>
      </c>
      <c r="C32" s="78"/>
      <c r="D32" s="59">
        <v>192800</v>
      </c>
      <c r="E32" s="59">
        <v>201460</v>
      </c>
      <c r="F32" s="59">
        <v>99750</v>
      </c>
      <c r="G32" s="59">
        <v>205500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s="25" customFormat="1" ht="15.75" thickBot="1">
      <c r="A33" s="21">
        <v>28</v>
      </c>
      <c r="B33" s="70" t="s">
        <v>26</v>
      </c>
      <c r="C33" s="71"/>
      <c r="D33" s="22">
        <f>D22-D6</f>
        <v>142.86999999993714</v>
      </c>
      <c r="E33" s="22">
        <f>E22-E6</f>
        <v>0</v>
      </c>
      <c r="F33" s="22">
        <f>F22-F6</f>
        <v>1681.2300000000396</v>
      </c>
      <c r="G33" s="22">
        <f>G22-G6</f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0" s="25" customFormat="1" ht="15">
      <c r="A34" s="26">
        <v>29</v>
      </c>
      <c r="B34" s="72" t="s">
        <v>27</v>
      </c>
      <c r="C34" s="73"/>
      <c r="D34" s="61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46" customFormat="1" ht="15">
      <c r="A35" s="30">
        <v>30</v>
      </c>
      <c r="B35" s="42" t="s">
        <v>28</v>
      </c>
      <c r="C35" s="43"/>
      <c r="D35" s="61">
        <v>26766.55</v>
      </c>
      <c r="E35" s="61">
        <v>23838</v>
      </c>
      <c r="F35" s="61">
        <v>0</v>
      </c>
      <c r="G35" s="61">
        <v>38630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s="46" customFormat="1" ht="15">
      <c r="A36" s="30">
        <v>31</v>
      </c>
      <c r="B36" s="68" t="s">
        <v>32</v>
      </c>
      <c r="C36" s="69"/>
      <c r="D36" s="61">
        <v>2615.31</v>
      </c>
      <c r="E36" s="61">
        <v>5050</v>
      </c>
      <c r="F36" s="61">
        <v>260</v>
      </c>
      <c r="G36" s="61">
        <v>6850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s="46" customFormat="1" ht="15">
      <c r="A37" s="30">
        <v>32</v>
      </c>
      <c r="B37" s="68" t="s">
        <v>29</v>
      </c>
      <c r="C37" s="69"/>
      <c r="D37" s="61">
        <v>0</v>
      </c>
      <c r="E37" s="61">
        <v>0</v>
      </c>
      <c r="F37" s="61">
        <v>0</v>
      </c>
      <c r="G37" s="61">
        <v>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36" s="46" customFormat="1" ht="15">
      <c r="A38" s="30">
        <v>33</v>
      </c>
      <c r="B38" s="68" t="s">
        <v>30</v>
      </c>
      <c r="C38" s="69"/>
      <c r="D38" s="61">
        <v>0</v>
      </c>
      <c r="E38" s="61">
        <v>0</v>
      </c>
      <c r="F38" s="61">
        <v>0</v>
      </c>
      <c r="G38" s="61"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46" customFormat="1" ht="15">
      <c r="A39" s="30">
        <v>34</v>
      </c>
      <c r="B39" s="68" t="s">
        <v>31</v>
      </c>
      <c r="C39" s="69"/>
      <c r="D39" s="61">
        <v>461.96</v>
      </c>
      <c r="E39" s="61">
        <v>470</v>
      </c>
      <c r="F39" s="61">
        <v>465.21</v>
      </c>
      <c r="G39" s="61">
        <v>475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46" customFormat="1" ht="15">
      <c r="A40" s="30">
        <v>35</v>
      </c>
      <c r="B40" s="68" t="s">
        <v>38</v>
      </c>
      <c r="C40" s="69"/>
      <c r="D40" s="62">
        <f>1000*D13/(12*D39)</f>
        <v>26231.710176927296</v>
      </c>
      <c r="E40" s="62">
        <f>1000*E13/(12*E39)</f>
        <v>26843.971631205673</v>
      </c>
      <c r="F40" s="62">
        <f>1000*F13/(6*F39)</f>
        <v>26072.69835128222</v>
      </c>
      <c r="G40" s="62">
        <f>1000*G13/(12*G39)</f>
        <v>27631.57894736842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7" s="51" customFormat="1" ht="15" customHeight="1">
      <c r="A41" s="47"/>
      <c r="B41" s="47"/>
      <c r="C41" s="48" t="s">
        <v>39</v>
      </c>
      <c r="D41" s="49"/>
      <c r="E41" s="50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s="57" customFormat="1" ht="15">
      <c r="A42" s="54"/>
      <c r="B42" s="55"/>
      <c r="C42" s="44"/>
      <c r="D42" s="5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2" s="20" customFormat="1" ht="15">
      <c r="A43" s="18"/>
      <c r="B43" s="18"/>
    </row>
    <row r="44" spans="1:2" s="20" customFormat="1" ht="15">
      <c r="A44" s="18"/>
      <c r="B44" s="18"/>
    </row>
    <row r="45" spans="1:2" s="20" customFormat="1" ht="15">
      <c r="A45" s="18"/>
      <c r="B45" s="18"/>
    </row>
    <row r="46" spans="1:7" s="20" customFormat="1" ht="15">
      <c r="A46" s="18"/>
      <c r="B46" s="18"/>
      <c r="C46" s="18"/>
      <c r="D46" s="18"/>
      <c r="E46" s="18"/>
      <c r="F46" s="18"/>
      <c r="G46" s="18"/>
    </row>
    <row r="49" ht="15.75" hidden="1"/>
  </sheetData>
  <sheetProtection/>
  <mergeCells count="11">
    <mergeCell ref="A1:G1"/>
    <mergeCell ref="B40:C40"/>
    <mergeCell ref="B6:C6"/>
    <mergeCell ref="B36:C36"/>
    <mergeCell ref="B37:C37"/>
    <mergeCell ref="B32:C32"/>
    <mergeCell ref="B22:C22"/>
    <mergeCell ref="B38:C38"/>
    <mergeCell ref="B39:C39"/>
    <mergeCell ref="B33:C33"/>
    <mergeCell ref="B34:C3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6"/>
  <sheetViews>
    <sheetView workbookViewId="0" topLeftCell="A1">
      <selection activeCell="A1" sqref="A1:G1"/>
    </sheetView>
  </sheetViews>
  <sheetFormatPr defaultColWidth="9.00390625" defaultRowHeight="12.75"/>
  <cols>
    <col min="1" max="1" width="4.00390625" style="58" customWidth="1"/>
    <col min="2" max="2" width="1.25" style="58" customWidth="1"/>
    <col min="3" max="3" width="29.75390625" style="5" customWidth="1"/>
    <col min="4" max="4" width="12.875" style="5" customWidth="1"/>
    <col min="5" max="6" width="12.625" style="5" customWidth="1"/>
    <col min="7" max="7" width="12.75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74" t="s">
        <v>33</v>
      </c>
      <c r="B1" s="74"/>
      <c r="C1" s="74"/>
      <c r="D1" s="74"/>
      <c r="E1" s="74"/>
      <c r="F1" s="74"/>
      <c r="G1" s="74"/>
    </row>
    <row r="2" spans="1:37" s="6" customFormat="1" ht="15.75">
      <c r="A2" s="2" t="s">
        <v>47</v>
      </c>
      <c r="B2" s="3"/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61" ht="20.25" customHeight="1">
      <c r="A3" s="7" t="s">
        <v>46</v>
      </c>
      <c r="B3" s="8"/>
      <c r="C3" s="9"/>
      <c r="D3" s="10"/>
      <c r="E3" s="11"/>
      <c r="F3" s="11"/>
      <c r="G3" s="60" t="s">
        <v>0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18" customFormat="1" ht="45">
      <c r="A4" s="13" t="s">
        <v>1</v>
      </c>
      <c r="B4" s="14"/>
      <c r="C4" s="15" t="s">
        <v>2</v>
      </c>
      <c r="D4" s="16" t="s">
        <v>34</v>
      </c>
      <c r="E4" s="17" t="s">
        <v>52</v>
      </c>
      <c r="F4" s="17" t="s">
        <v>36</v>
      </c>
      <c r="G4" s="17" t="s">
        <v>37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="20" customFormat="1" ht="6" customHeight="1" thickBot="1"/>
    <row r="6" spans="1:61" s="25" customFormat="1" ht="15.75" thickBot="1">
      <c r="A6" s="21">
        <v>1</v>
      </c>
      <c r="B6" s="75" t="s">
        <v>3</v>
      </c>
      <c r="C6" s="76"/>
      <c r="D6" s="22">
        <f>SUM(D7:D12,D15:D21)</f>
        <v>29873.449999999997</v>
      </c>
      <c r="E6" s="22">
        <f>SUM(E7:E12,E15:E21)</f>
        <v>30530</v>
      </c>
      <c r="F6" s="22">
        <f>SUM(F7:F12,F15:F21)</f>
        <v>14887.010000000002</v>
      </c>
      <c r="G6" s="22">
        <f>SUM(G7:G12,G15:G21)</f>
        <v>31713</v>
      </c>
      <c r="H6" s="20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25" customFormat="1" ht="15">
      <c r="A7" s="63">
        <v>2</v>
      </c>
      <c r="B7" s="27"/>
      <c r="C7" s="28" t="s">
        <v>4</v>
      </c>
      <c r="D7" s="29">
        <v>5488.19</v>
      </c>
      <c r="E7" s="29">
        <v>5312</v>
      </c>
      <c r="F7" s="29">
        <v>2971.3</v>
      </c>
      <c r="G7" s="29">
        <v>5762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25" customFormat="1" ht="15">
      <c r="A8" s="35">
        <v>3</v>
      </c>
      <c r="B8" s="31"/>
      <c r="C8" s="32" t="s">
        <v>5</v>
      </c>
      <c r="D8" s="29">
        <v>603.08</v>
      </c>
      <c r="E8" s="29">
        <v>550</v>
      </c>
      <c r="F8" s="29">
        <v>9.42</v>
      </c>
      <c r="G8" s="29">
        <v>620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s="25" customFormat="1" ht="15">
      <c r="A9" s="35">
        <v>4</v>
      </c>
      <c r="B9" s="31"/>
      <c r="C9" s="32" t="s">
        <v>6</v>
      </c>
      <c r="D9" s="29">
        <v>394.1</v>
      </c>
      <c r="E9" s="29">
        <v>450</v>
      </c>
      <c r="F9" s="29">
        <v>221.17</v>
      </c>
      <c r="G9" s="29">
        <v>450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25" customFormat="1" ht="15">
      <c r="A10" s="30">
        <v>5</v>
      </c>
      <c r="B10" s="31"/>
      <c r="C10" s="32" t="s">
        <v>7</v>
      </c>
      <c r="D10" s="29">
        <v>21.83</v>
      </c>
      <c r="E10" s="29">
        <v>50</v>
      </c>
      <c r="F10" s="29">
        <v>28.91</v>
      </c>
      <c r="G10" s="29">
        <v>55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25" customFormat="1" ht="15">
      <c r="A11" s="30">
        <v>6</v>
      </c>
      <c r="B11" s="31"/>
      <c r="C11" s="32" t="s">
        <v>8</v>
      </c>
      <c r="D11" s="29">
        <v>1173.02</v>
      </c>
      <c r="E11" s="29">
        <v>900</v>
      </c>
      <c r="F11" s="29">
        <v>701.41</v>
      </c>
      <c r="G11" s="29">
        <v>1405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25" customFormat="1" ht="15">
      <c r="A12" s="30">
        <v>7</v>
      </c>
      <c r="B12" s="31"/>
      <c r="C12" s="32" t="s">
        <v>9</v>
      </c>
      <c r="D12" s="29">
        <f>D13+D14</f>
        <v>15872.66</v>
      </c>
      <c r="E12" s="29">
        <f>E13+E14</f>
        <v>16700</v>
      </c>
      <c r="F12" s="29">
        <f>F13+F14</f>
        <v>7843.8099999999995</v>
      </c>
      <c r="G12" s="29">
        <f>G13+G14</f>
        <v>16744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25" customFormat="1" ht="15.75" customHeight="1">
      <c r="A13" s="35">
        <v>8</v>
      </c>
      <c r="B13" s="33"/>
      <c r="C13" s="66" t="s">
        <v>40</v>
      </c>
      <c r="D13" s="29">
        <v>15785.55</v>
      </c>
      <c r="E13" s="29">
        <v>16650</v>
      </c>
      <c r="F13" s="29">
        <v>7755.03</v>
      </c>
      <c r="G13" s="29">
        <v>16594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25" customFormat="1" ht="15">
      <c r="A14" s="64">
        <v>9</v>
      </c>
      <c r="B14" s="34"/>
      <c r="C14" s="67" t="s">
        <v>41</v>
      </c>
      <c r="D14" s="29">
        <v>87.11</v>
      </c>
      <c r="E14" s="29">
        <v>50</v>
      </c>
      <c r="F14" s="29">
        <v>88.78</v>
      </c>
      <c r="G14" s="29">
        <v>150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25" customFormat="1" ht="15.75" customHeight="1">
      <c r="A15" s="30">
        <v>10</v>
      </c>
      <c r="B15" s="31"/>
      <c r="C15" s="32" t="s">
        <v>10</v>
      </c>
      <c r="D15" s="29">
        <v>5562.52</v>
      </c>
      <c r="E15" s="29">
        <v>5845</v>
      </c>
      <c r="F15" s="29">
        <v>2755.1</v>
      </c>
      <c r="G15" s="29">
        <v>5847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25" customFormat="1" ht="15">
      <c r="A16" s="30">
        <v>11</v>
      </c>
      <c r="B16" s="31"/>
      <c r="C16" s="32" t="s">
        <v>11</v>
      </c>
      <c r="D16" s="29">
        <v>315.72</v>
      </c>
      <c r="E16" s="29">
        <v>333</v>
      </c>
      <c r="F16" s="29">
        <v>155.1</v>
      </c>
      <c r="G16" s="29">
        <v>331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s="25" customFormat="1" ht="15">
      <c r="A17" s="30">
        <v>12</v>
      </c>
      <c r="B17" s="31"/>
      <c r="C17" s="32" t="s">
        <v>12</v>
      </c>
      <c r="D17" s="29">
        <v>5.87</v>
      </c>
      <c r="E17" s="29">
        <v>0</v>
      </c>
      <c r="F17" s="29">
        <v>0</v>
      </c>
      <c r="G17" s="29">
        <v>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s="25" customFormat="1" ht="15">
      <c r="A18" s="30">
        <v>13</v>
      </c>
      <c r="B18" s="31"/>
      <c r="C18" s="32" t="s">
        <v>13</v>
      </c>
      <c r="D18" s="29">
        <v>136.05</v>
      </c>
      <c r="E18" s="29">
        <v>104</v>
      </c>
      <c r="F18" s="29">
        <v>47.49</v>
      </c>
      <c r="G18" s="29">
        <v>100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25" customFormat="1" ht="15">
      <c r="A19" s="30">
        <v>14</v>
      </c>
      <c r="B19" s="31"/>
      <c r="C19" s="32" t="s">
        <v>14</v>
      </c>
      <c r="D19" s="29">
        <v>287.57</v>
      </c>
      <c r="E19" s="29">
        <v>284</v>
      </c>
      <c r="F19" s="29">
        <v>150.2</v>
      </c>
      <c r="G19" s="29">
        <v>388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s="25" customFormat="1" ht="15">
      <c r="A20" s="30">
        <v>15</v>
      </c>
      <c r="B20" s="36"/>
      <c r="C20" s="37" t="s">
        <v>15</v>
      </c>
      <c r="D20" s="29">
        <v>0</v>
      </c>
      <c r="E20" s="29">
        <v>0</v>
      </c>
      <c r="F20" s="29">
        <v>0</v>
      </c>
      <c r="G20" s="29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s="25" customFormat="1" ht="15.75" thickBot="1">
      <c r="A21" s="35">
        <v>16</v>
      </c>
      <c r="B21" s="38"/>
      <c r="C21" s="39" t="s">
        <v>16</v>
      </c>
      <c r="D21" s="29">
        <v>12.84</v>
      </c>
      <c r="E21" s="29">
        <v>2</v>
      </c>
      <c r="F21" s="29">
        <v>3.1</v>
      </c>
      <c r="G21" s="29">
        <v>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s="25" customFormat="1" ht="15.75" thickBot="1">
      <c r="A22" s="21">
        <v>17</v>
      </c>
      <c r="B22" s="70" t="s">
        <v>17</v>
      </c>
      <c r="C22" s="70"/>
      <c r="D22" s="22">
        <f>SUM(D23:D24,D26:D27,D29:D32)</f>
        <v>29993.219999999994</v>
      </c>
      <c r="E22" s="22">
        <f>SUM(E23:E24,E26:E27,E29:E32)</f>
        <v>30530</v>
      </c>
      <c r="F22" s="22">
        <f>SUM(F23:F24,F26:F27,F29:F32)</f>
        <v>15641.080000000002</v>
      </c>
      <c r="G22" s="22">
        <f>SUM(G23:G24,G26:G27,G29:G32)</f>
        <v>31713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s="25" customFormat="1" ht="15">
      <c r="A23" s="26">
        <v>18</v>
      </c>
      <c r="B23" s="40"/>
      <c r="C23" s="28" t="s">
        <v>18</v>
      </c>
      <c r="D23" s="29">
        <v>150.35</v>
      </c>
      <c r="E23" s="29">
        <v>200</v>
      </c>
      <c r="F23" s="29">
        <v>92.62</v>
      </c>
      <c r="G23" s="29">
        <v>200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s="25" customFormat="1" ht="15">
      <c r="A24" s="30">
        <v>19</v>
      </c>
      <c r="B24" s="31"/>
      <c r="C24" s="32" t="s">
        <v>19</v>
      </c>
      <c r="D24" s="29">
        <v>29553.76</v>
      </c>
      <c r="E24" s="29">
        <v>28670</v>
      </c>
      <c r="F24" s="29">
        <v>15391.57</v>
      </c>
      <c r="G24" s="29">
        <v>31053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s="25" customFormat="1" ht="30">
      <c r="A25" s="30">
        <v>20</v>
      </c>
      <c r="B25" s="31"/>
      <c r="C25" s="65" t="s">
        <v>48</v>
      </c>
      <c r="D25" s="29">
        <v>29207.51</v>
      </c>
      <c r="E25" s="29">
        <v>0</v>
      </c>
      <c r="F25" s="29">
        <v>14640.65</v>
      </c>
      <c r="G25" s="29">
        <v>29600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25" customFormat="1" ht="15">
      <c r="A26" s="30">
        <v>21</v>
      </c>
      <c r="B26" s="31"/>
      <c r="C26" s="32" t="s">
        <v>20</v>
      </c>
      <c r="D26" s="29">
        <v>4.57</v>
      </c>
      <c r="E26" s="29">
        <v>0</v>
      </c>
      <c r="F26" s="29">
        <v>2.29</v>
      </c>
      <c r="G26" s="29">
        <v>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25" customFormat="1" ht="15">
      <c r="A27" s="30">
        <v>22</v>
      </c>
      <c r="B27" s="31"/>
      <c r="C27" s="32" t="s">
        <v>21</v>
      </c>
      <c r="D27" s="29">
        <v>50.17</v>
      </c>
      <c r="E27" s="29">
        <v>48</v>
      </c>
      <c r="F27" s="29">
        <v>38.6</v>
      </c>
      <c r="G27" s="29">
        <v>58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25" customFormat="1" ht="15">
      <c r="A28" s="30">
        <v>23</v>
      </c>
      <c r="B28" s="31"/>
      <c r="C28" s="65" t="s">
        <v>50</v>
      </c>
      <c r="D28" s="29">
        <v>0</v>
      </c>
      <c r="E28" s="29">
        <v>0</v>
      </c>
      <c r="F28" s="29">
        <v>0</v>
      </c>
      <c r="G28" s="29"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25" customFormat="1" ht="15">
      <c r="A29" s="30">
        <v>24</v>
      </c>
      <c r="B29" s="31"/>
      <c r="C29" s="32" t="s">
        <v>22</v>
      </c>
      <c r="D29" s="29">
        <v>2.37</v>
      </c>
      <c r="E29" s="29">
        <v>0</v>
      </c>
      <c r="F29" s="29">
        <v>0</v>
      </c>
      <c r="G29" s="29"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s="25" customFormat="1" ht="15">
      <c r="A30" s="30">
        <v>25</v>
      </c>
      <c r="B30" s="36"/>
      <c r="C30" s="37" t="s">
        <v>23</v>
      </c>
      <c r="D30" s="29">
        <v>0</v>
      </c>
      <c r="E30" s="29">
        <v>0</v>
      </c>
      <c r="F30" s="29">
        <v>0</v>
      </c>
      <c r="G30" s="29"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1:61" s="25" customFormat="1" ht="15.75" thickBot="1">
      <c r="A31" s="35">
        <v>26</v>
      </c>
      <c r="B31" s="36"/>
      <c r="C31" s="37" t="s">
        <v>24</v>
      </c>
      <c r="D31" s="41">
        <v>0</v>
      </c>
      <c r="E31" s="41">
        <v>0</v>
      </c>
      <c r="F31" s="41">
        <v>0</v>
      </c>
      <c r="G31" s="41"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 s="25" customFormat="1" ht="16.5" customHeight="1" thickBot="1">
      <c r="A32" s="21">
        <v>27</v>
      </c>
      <c r="B32" s="77" t="s">
        <v>25</v>
      </c>
      <c r="C32" s="78"/>
      <c r="D32" s="59">
        <v>232</v>
      </c>
      <c r="E32" s="59">
        <v>1612</v>
      </c>
      <c r="F32" s="59">
        <v>116</v>
      </c>
      <c r="G32" s="59">
        <v>400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s="25" customFormat="1" ht="15.75" thickBot="1">
      <c r="A33" s="21">
        <v>28</v>
      </c>
      <c r="B33" s="70" t="s">
        <v>26</v>
      </c>
      <c r="C33" s="71"/>
      <c r="D33" s="22">
        <f>D22-D6</f>
        <v>119.7699999999968</v>
      </c>
      <c r="E33" s="22">
        <f>E22-E6</f>
        <v>0</v>
      </c>
      <c r="F33" s="22">
        <f>F22-F6</f>
        <v>754.0699999999997</v>
      </c>
      <c r="G33" s="22">
        <f>G22-G6</f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0" s="25" customFormat="1" ht="15">
      <c r="A34" s="26">
        <v>29</v>
      </c>
      <c r="B34" s="72" t="s">
        <v>27</v>
      </c>
      <c r="C34" s="73"/>
      <c r="D34" s="61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46" customFormat="1" ht="15">
      <c r="A35" s="30">
        <v>30</v>
      </c>
      <c r="B35" s="42" t="s">
        <v>28</v>
      </c>
      <c r="C35" s="43"/>
      <c r="D35" s="61">
        <v>0</v>
      </c>
      <c r="E35" s="61">
        <v>0</v>
      </c>
      <c r="F35" s="61">
        <v>0</v>
      </c>
      <c r="G35" s="61">
        <v>670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s="46" customFormat="1" ht="15">
      <c r="A36" s="30">
        <v>31</v>
      </c>
      <c r="B36" s="68" t="s">
        <v>32</v>
      </c>
      <c r="C36" s="69"/>
      <c r="D36" s="61">
        <v>0</v>
      </c>
      <c r="E36" s="61">
        <v>0</v>
      </c>
      <c r="F36" s="61">
        <v>0</v>
      </c>
      <c r="G36" s="61">
        <v>400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s="46" customFormat="1" ht="15">
      <c r="A37" s="30">
        <v>32</v>
      </c>
      <c r="B37" s="68" t="s">
        <v>29</v>
      </c>
      <c r="C37" s="69"/>
      <c r="D37" s="61">
        <v>0</v>
      </c>
      <c r="E37" s="61">
        <v>0</v>
      </c>
      <c r="F37" s="61">
        <v>0</v>
      </c>
      <c r="G37" s="61">
        <v>50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36" s="46" customFormat="1" ht="15">
      <c r="A38" s="30">
        <v>33</v>
      </c>
      <c r="B38" s="68" t="s">
        <v>30</v>
      </c>
      <c r="C38" s="69"/>
      <c r="D38" s="61">
        <v>0</v>
      </c>
      <c r="E38" s="61">
        <v>0</v>
      </c>
      <c r="F38" s="61">
        <v>0</v>
      </c>
      <c r="G38" s="61"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46" customFormat="1" ht="15">
      <c r="A39" s="30">
        <v>34</v>
      </c>
      <c r="B39" s="68" t="s">
        <v>31</v>
      </c>
      <c r="C39" s="69"/>
      <c r="D39" s="61">
        <v>62.09</v>
      </c>
      <c r="E39" s="61">
        <v>63</v>
      </c>
      <c r="F39" s="61">
        <v>62.83</v>
      </c>
      <c r="G39" s="61">
        <v>63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46" customFormat="1" ht="15">
      <c r="A40" s="30">
        <v>35</v>
      </c>
      <c r="B40" s="68" t="s">
        <v>38</v>
      </c>
      <c r="C40" s="69"/>
      <c r="D40" s="62">
        <f>1000*D13/(12*D39)</f>
        <v>21186.38267031728</v>
      </c>
      <c r="E40" s="62">
        <f>1000*E13/(12*E39)</f>
        <v>22023.809523809523</v>
      </c>
      <c r="F40" s="62">
        <f>1000*F13/(6*F39)</f>
        <v>20571.462677065094</v>
      </c>
      <c r="G40" s="62">
        <f>1000*G13/(12*G39)</f>
        <v>21949.73544973545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7" s="51" customFormat="1" ht="15" customHeight="1">
      <c r="A41" s="47"/>
      <c r="B41" s="47"/>
      <c r="C41" s="48" t="s">
        <v>39</v>
      </c>
      <c r="D41" s="49"/>
      <c r="E41" s="50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s="57" customFormat="1" ht="15">
      <c r="A42" s="54"/>
      <c r="B42" s="55"/>
      <c r="C42" s="44"/>
      <c r="D42" s="5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2" s="20" customFormat="1" ht="15">
      <c r="A43" s="18"/>
      <c r="B43" s="18"/>
    </row>
    <row r="44" spans="1:2" s="20" customFormat="1" ht="15">
      <c r="A44" s="18"/>
      <c r="B44" s="18"/>
    </row>
    <row r="45" spans="1:2" s="20" customFormat="1" ht="15">
      <c r="A45" s="18"/>
      <c r="B45" s="18"/>
    </row>
    <row r="46" spans="1:7" s="20" customFormat="1" ht="15">
      <c r="A46" s="18"/>
      <c r="B46" s="18"/>
      <c r="C46" s="18"/>
      <c r="D46" s="18"/>
      <c r="E46" s="18"/>
      <c r="F46" s="18"/>
      <c r="G46" s="18"/>
    </row>
    <row r="49" ht="15.75" hidden="1"/>
  </sheetData>
  <mergeCells count="11">
    <mergeCell ref="A1:G1"/>
    <mergeCell ref="B6:C6"/>
    <mergeCell ref="B22:C22"/>
    <mergeCell ref="B32:C32"/>
    <mergeCell ref="B38:C38"/>
    <mergeCell ref="B39:C39"/>
    <mergeCell ref="B40:C40"/>
    <mergeCell ref="B33:C33"/>
    <mergeCell ref="B34:C34"/>
    <mergeCell ref="B36:C36"/>
    <mergeCell ref="B37:C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kropackova irena</dc:creator>
  <cp:keywords/>
  <dc:description/>
  <cp:lastModifiedBy>mikula</cp:lastModifiedBy>
  <cp:lastPrinted>2008-12-04T08:49:30Z</cp:lastPrinted>
  <dcterms:created xsi:type="dcterms:W3CDTF">2003-12-09T14:01:21Z</dcterms:created>
  <dcterms:modified xsi:type="dcterms:W3CDTF">2008-12-04T15:37:14Z</dcterms:modified>
  <cp:category/>
  <cp:version/>
  <cp:contentType/>
  <cp:contentStatus/>
</cp:coreProperties>
</file>